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wreese\Documents\Finance 6020 (MBA core)\RWJJ 13th Solutions\"/>
    </mc:Choice>
  </mc:AlternateContent>
  <bookViews>
    <workbookView xWindow="0" yWindow="0" windowWidth="28800" windowHeight="12135"/>
  </bookViews>
  <sheets>
    <sheet name="Chapter 11" sheetId="12" r:id="rId1"/>
    <sheet name="Section 11.2" sheetId="1" r:id="rId2"/>
    <sheet name="Section 11.3" sheetId="2" r:id="rId3"/>
    <sheet name="Section 11.8" sheetId="5" r:id="rId4"/>
    <sheet name="Return Data" sheetId="8" r:id="rId5"/>
    <sheet name="Master it!" sheetId="6" r:id="rId6"/>
    <sheet name="Solution" sheetId="7" r:id="rId7"/>
  </sheets>
  <definedNames>
    <definedName name="solver_adj" localSheetId="2" hidden="1">'Section 11.3'!$C$10</definedName>
    <definedName name="solver_cvg" localSheetId="2" hidden="1">0.0001</definedName>
    <definedName name="solver_drv" localSheetId="2" hidden="1">1</definedName>
    <definedName name="solver_eng" localSheetId="2" hidden="1">1</definedName>
    <definedName name="solver_est" localSheetId="2" hidden="1">1</definedName>
    <definedName name="solver_itr" localSheetId="2" hidden="1">100</definedName>
    <definedName name="solver_lin" localSheetId="2" hidden="1">2</definedName>
    <definedName name="solver_mip" localSheetId="2" hidden="1">2147483647</definedName>
    <definedName name="solver_mni" localSheetId="2" hidden="1">30</definedName>
    <definedName name="solver_mrt" localSheetId="2" hidden="1">0.075</definedName>
    <definedName name="solver_msl" localSheetId="2" hidden="1">2</definedName>
    <definedName name="solver_neg" localSheetId="2" hidden="1">2</definedName>
    <definedName name="solver_nod" localSheetId="2" hidden="1">2147483647</definedName>
    <definedName name="solver_num" localSheetId="2" hidden="1">0</definedName>
    <definedName name="solver_nwt" localSheetId="2" hidden="1">1</definedName>
    <definedName name="solver_opt" localSheetId="2" hidden="1">'Section 11.3'!$C$17</definedName>
    <definedName name="solver_pre" localSheetId="2" hidden="1">0.000001</definedName>
    <definedName name="solver_rbv" localSheetId="2" hidden="1">1</definedName>
    <definedName name="solver_rlx" localSheetId="2" hidden="1">1</definedName>
    <definedName name="solver_rsd" localSheetId="2" hidden="1">0</definedName>
    <definedName name="solver_scl" localSheetId="2" hidden="1">2</definedName>
    <definedName name="solver_sho" localSheetId="2" hidden="1">2</definedName>
    <definedName name="solver_ssz" localSheetId="2" hidden="1">100</definedName>
    <definedName name="solver_tim" localSheetId="2" hidden="1">100</definedName>
    <definedName name="solver_tol" localSheetId="2" hidden="1">0.05</definedName>
    <definedName name="solver_typ" localSheetId="2" hidden="1">2</definedName>
    <definedName name="solver_val" localSheetId="2" hidden="1">0</definedName>
    <definedName name="solver_ver" localSheetId="2" hidden="1">3</definedName>
  </definedNames>
  <calcPr calcId="162913"/>
</workbook>
</file>

<file path=xl/calcChain.xml><?xml version="1.0" encoding="utf-8"?>
<calcChain xmlns="http://schemas.openxmlformats.org/spreadsheetml/2006/main">
  <c r="C105" i="5" l="1"/>
  <c r="C82" i="1" l="1"/>
  <c r="C81" i="1"/>
  <c r="D17" i="1"/>
  <c r="B22" i="2" l="1"/>
  <c r="D10" i="2" l="1"/>
  <c r="C17" i="2" s="1"/>
  <c r="D22" i="2" s="1"/>
  <c r="C16" i="2" l="1"/>
  <c r="C22" i="2" s="1"/>
  <c r="C43" i="1" l="1"/>
  <c r="E43" i="1" s="1"/>
  <c r="C42" i="1"/>
  <c r="C53" i="1" s="1"/>
  <c r="C41" i="1"/>
  <c r="C52" i="1" s="1"/>
  <c r="E42" i="1"/>
  <c r="E10" i="1"/>
  <c r="C12" i="1"/>
  <c r="C44" i="1" s="1"/>
  <c r="C55" i="1" s="1"/>
  <c r="E41" i="1" l="1"/>
  <c r="C54" i="1"/>
  <c r="E44" i="1"/>
  <c r="E45" i="1" s="1"/>
  <c r="F65" i="8"/>
  <c r="E65" i="8"/>
  <c r="F64" i="8"/>
  <c r="E64" i="8"/>
  <c r="F63" i="8"/>
  <c r="E63" i="8"/>
  <c r="F62" i="8"/>
  <c r="E62" i="8"/>
  <c r="F61" i="8"/>
  <c r="E61" i="8"/>
  <c r="F60" i="8"/>
  <c r="E60" i="8"/>
  <c r="F59" i="8"/>
  <c r="E59" i="8"/>
  <c r="F58" i="8"/>
  <c r="E58" i="8"/>
  <c r="F57" i="8"/>
  <c r="E57" i="8"/>
  <c r="F56" i="8"/>
  <c r="E56" i="8"/>
  <c r="F55" i="8"/>
  <c r="E55" i="8"/>
  <c r="F54" i="8"/>
  <c r="E54" i="8"/>
  <c r="F53" i="8"/>
  <c r="E53" i="8"/>
  <c r="F52" i="8"/>
  <c r="E52" i="8"/>
  <c r="F51" i="8"/>
  <c r="E51" i="8"/>
  <c r="F50" i="8"/>
  <c r="E50" i="8"/>
  <c r="F49" i="8"/>
  <c r="E49" i="8"/>
  <c r="F48" i="8"/>
  <c r="E48" i="8"/>
  <c r="F47" i="8"/>
  <c r="E47" i="8"/>
  <c r="F46" i="8"/>
  <c r="E46" i="8"/>
  <c r="F45" i="8"/>
  <c r="E45" i="8"/>
  <c r="F44" i="8"/>
  <c r="E44" i="8"/>
  <c r="F43" i="8"/>
  <c r="E43" i="8"/>
  <c r="F42" i="8"/>
  <c r="E42" i="8"/>
  <c r="F41" i="8"/>
  <c r="E41" i="8"/>
  <c r="F40" i="8"/>
  <c r="E40" i="8"/>
  <c r="F39" i="8"/>
  <c r="E39" i="8"/>
  <c r="F38" i="8"/>
  <c r="E38" i="8"/>
  <c r="F37" i="8"/>
  <c r="E37" i="8"/>
  <c r="F36" i="8"/>
  <c r="E36" i="8"/>
  <c r="F35" i="8"/>
  <c r="E35" i="8"/>
  <c r="F34" i="8"/>
  <c r="E34" i="8"/>
  <c r="F33" i="8"/>
  <c r="E33" i="8"/>
  <c r="F32" i="8"/>
  <c r="E32" i="8"/>
  <c r="F31" i="8"/>
  <c r="E31" i="8"/>
  <c r="F30" i="8"/>
  <c r="E30" i="8"/>
  <c r="F29" i="8"/>
  <c r="E29" i="8"/>
  <c r="F28" i="8"/>
  <c r="E28" i="8"/>
  <c r="F27" i="8"/>
  <c r="E27" i="8"/>
  <c r="F26" i="8"/>
  <c r="E26" i="8"/>
  <c r="F25" i="8"/>
  <c r="E25" i="8"/>
  <c r="F24" i="8"/>
  <c r="E24" i="8"/>
  <c r="F23" i="8"/>
  <c r="E23" i="8"/>
  <c r="F22" i="8"/>
  <c r="E22" i="8"/>
  <c r="F21" i="8"/>
  <c r="E21" i="8"/>
  <c r="F20" i="8"/>
  <c r="E20" i="8"/>
  <c r="F19" i="8"/>
  <c r="E19" i="8"/>
  <c r="F18" i="8"/>
  <c r="E18" i="8"/>
  <c r="F17" i="8"/>
  <c r="E17" i="8"/>
  <c r="F16" i="8"/>
  <c r="E16" i="8"/>
  <c r="F15" i="8"/>
  <c r="E15" i="8"/>
  <c r="F14" i="8"/>
  <c r="E14" i="8"/>
  <c r="F13" i="8"/>
  <c r="E13" i="8"/>
  <c r="F12" i="8"/>
  <c r="E12" i="8"/>
  <c r="F11" i="8"/>
  <c r="E11" i="8"/>
  <c r="F10" i="8"/>
  <c r="E10" i="8"/>
  <c r="F9" i="8"/>
  <c r="E9" i="8"/>
  <c r="F8" i="8"/>
  <c r="E8" i="8"/>
  <c r="F7" i="8"/>
  <c r="E7" i="8"/>
  <c r="F6" i="8"/>
  <c r="E6" i="8"/>
  <c r="C106" i="5" l="1"/>
  <c r="F44" i="1"/>
  <c r="F42" i="1"/>
  <c r="F43" i="1"/>
  <c r="F41" i="1"/>
  <c r="E11" i="1" l="1"/>
  <c r="E9" i="1"/>
  <c r="E12" i="1"/>
  <c r="E13" i="1" l="1"/>
  <c r="F10" i="1" l="1"/>
  <c r="F12" i="1"/>
  <c r="F9" i="1"/>
  <c r="F11" i="1"/>
  <c r="G44" i="1" l="1"/>
  <c r="H44" i="1" s="1"/>
  <c r="E55" i="1"/>
  <c r="G42" i="1"/>
  <c r="H42" i="1" s="1"/>
  <c r="E53" i="1"/>
  <c r="G10" i="1"/>
  <c r="H10" i="1" s="1"/>
  <c r="D53" i="1"/>
  <c r="G9" i="1"/>
  <c r="H9" i="1" s="1"/>
  <c r="D52" i="1"/>
  <c r="G11" i="1"/>
  <c r="H11" i="1" s="1"/>
  <c r="D54" i="1"/>
  <c r="G12" i="1"/>
  <c r="H12" i="1" s="1"/>
  <c r="D55" i="1"/>
  <c r="G41" i="1"/>
  <c r="H41" i="1" s="1"/>
  <c r="E52" i="1"/>
  <c r="G43" i="1"/>
  <c r="H43" i="1" s="1"/>
  <c r="E54" i="1"/>
  <c r="H13" i="1" l="1"/>
  <c r="H45" i="1"/>
  <c r="D47" i="1" s="1"/>
  <c r="F53" i="1"/>
  <c r="G53" i="1" s="1"/>
  <c r="F55" i="1"/>
  <c r="G55" i="1" s="1"/>
  <c r="F54" i="1"/>
  <c r="G54" i="1" s="1"/>
  <c r="F52" i="1"/>
  <c r="G52" i="1" s="1"/>
  <c r="G56" i="1" s="1"/>
  <c r="C60" i="1" s="1"/>
</calcChain>
</file>

<file path=xl/comments1.xml><?xml version="1.0" encoding="utf-8"?>
<comments xmlns="http://schemas.openxmlformats.org/spreadsheetml/2006/main">
  <authors>
    <author>Joe Smolira</author>
  </authors>
  <commentList>
    <comment ref="C12" authorId="0" shapeId="0">
      <text>
        <r>
          <rPr>
            <b/>
            <sz val="8"/>
            <color indexed="81"/>
            <rFont val="Tahoma"/>
            <family val="2"/>
          </rPr>
          <t xml:space="preserve">Notice that we used the equation 1 - C9 - C10 - C11 instead of entering a probability directly. The reason we did this is that since the probabilities must sum to one, we cannot make an error in data entry and have a higher or lower sum.
</t>
        </r>
        <r>
          <rPr>
            <sz val="8"/>
            <color indexed="81"/>
            <rFont val="Tahoma"/>
            <family val="2"/>
          </rPr>
          <t xml:space="preserve">
</t>
        </r>
      </text>
    </comment>
  </commentList>
</comments>
</file>

<file path=xl/sharedStrings.xml><?xml version="1.0" encoding="utf-8"?>
<sst xmlns="http://schemas.openxmlformats.org/spreadsheetml/2006/main" count="191" uniqueCount="158">
  <si>
    <t xml:space="preserve">NOTE: Some functions used in these spreadsheets may require that </t>
  </si>
  <si>
    <t>In these spreadsheets, you will learn how to use the following Excel functions:</t>
  </si>
  <si>
    <t>The following conventions are used in these spreadsheets:</t>
  </si>
  <si>
    <t>the "Analysis ToolPak" or "Solver Add-In" be installed in Excel.</t>
  </si>
  <si>
    <t>then "Excel Options," "Add-Ins" and select</t>
  </si>
  <si>
    <t>"Solver Add-In," then click "OK."</t>
  </si>
  <si>
    <t>Boom</t>
  </si>
  <si>
    <t>Normal</t>
  </si>
  <si>
    <t>Recession</t>
  </si>
  <si>
    <t xml:space="preserve">(1)
State of
Economy </t>
  </si>
  <si>
    <t xml:space="preserve">(3) 
Return if State
Occurs </t>
  </si>
  <si>
    <r>
      <t xml:space="preserve">(4)
Product
(2) </t>
    </r>
    <r>
      <rPr>
        <sz val="12"/>
        <color theme="1"/>
        <rFont val="Calibri"/>
        <family val="2"/>
      </rPr>
      <t>×</t>
    </r>
    <r>
      <rPr>
        <i/>
        <sz val="12"/>
        <color theme="1"/>
        <rFont val="Calibri"/>
        <family val="2"/>
      </rPr>
      <t xml:space="preserve"> (3) </t>
    </r>
  </si>
  <si>
    <t>Expected return =</t>
  </si>
  <si>
    <t>Variance =</t>
  </si>
  <si>
    <t>RWJ Excel Tip</t>
  </si>
  <si>
    <r>
      <t xml:space="preserve">(7)
Product
(2) </t>
    </r>
    <r>
      <rPr>
        <sz val="12"/>
        <color theme="1"/>
        <rFont val="Calibri"/>
        <family val="2"/>
      </rPr>
      <t>×</t>
    </r>
    <r>
      <rPr>
        <i/>
        <sz val="12"/>
        <color theme="1"/>
        <rFont val="Calibri"/>
        <family val="2"/>
      </rPr>
      <t xml:space="preserve"> (5) </t>
    </r>
  </si>
  <si>
    <t xml:space="preserve">(2)
Probability of 
State </t>
  </si>
  <si>
    <t>The standard deviation is the square root of the variance, so the standard deviation is:</t>
  </si>
  <si>
    <t>Suppose we have the following returns for the market and a stock:</t>
  </si>
  <si>
    <t>Year</t>
  </si>
  <si>
    <t>Market return</t>
  </si>
  <si>
    <t>Stock return</t>
  </si>
  <si>
    <t>A Quick Statistics Review</t>
  </si>
  <si>
    <t xml:space="preserve">Covariance and correlation are measures of how much two variables move together. If two variables tend to vary together (that is, when one of them is above its expected value, then the other variable tends to be above its expected value too), then the covariance and correlation between the two variables will be positive. On the other hand, when one of them is above its expected value the other variable tends to be below its expected value, then the covariance and correlation between the two variables will be negative. 
</t>
  </si>
  <si>
    <t>The main difference between covariance and correlation is the interpretation. Covariance is an unstandardized number. A large covariance can arise because the variance of the two variables is large, or because of a strong relationship between the two variables. Thus, the only interpretation we can take from the covariance is the direction, either positive or negative.</t>
  </si>
  <si>
    <t>Correlation is standardized and will be between -1 and 1. The closer the correlation is to -1, the stronger the negative relationship between the variables, and the closer the correlation is to 1, the stronger the positive relationship between the two variables. Therefore, correlation measures both the direction and magnitude of the relationship between two variables.</t>
  </si>
  <si>
    <t>What is the covariance and correlation of the returns between this stock and the market?</t>
  </si>
  <si>
    <t>Correlation and Diversification</t>
  </si>
  <si>
    <t>Return Data</t>
  </si>
  <si>
    <t>Date</t>
  </si>
  <si>
    <t>S&amp;P 500</t>
  </si>
  <si>
    <t>To begin, we would like to graph the returns of Amazon.com stock against the returns of the S&amp;P 500. In this case, we used a scatter plot which resulted in the graph below.</t>
  </si>
  <si>
    <t>3) You can use any of the predefined options. Note that on the chart there is an equation. We went to More Options and selected the box to display the equation on the graph. We will have more to say about this equation later.</t>
  </si>
  <si>
    <t>SUMMARY OUTPUT</t>
  </si>
  <si>
    <t>Regression Statistics</t>
  </si>
  <si>
    <t>Multiple R</t>
  </si>
  <si>
    <t>R Square</t>
  </si>
  <si>
    <t>Adjusted R Square</t>
  </si>
  <si>
    <t>Standard Error</t>
  </si>
  <si>
    <t>Observations</t>
  </si>
  <si>
    <t>ANOVA</t>
  </si>
  <si>
    <t>Regression</t>
  </si>
  <si>
    <t>Residual</t>
  </si>
  <si>
    <t>Total</t>
  </si>
  <si>
    <t>Intercept</t>
  </si>
  <si>
    <t>df</t>
  </si>
  <si>
    <t>SS</t>
  </si>
  <si>
    <t>MS</t>
  </si>
  <si>
    <t>F</t>
  </si>
  <si>
    <t>Significance F</t>
  </si>
  <si>
    <t>Coefficients</t>
  </si>
  <si>
    <t>t Stat</t>
  </si>
  <si>
    <t>P-value</t>
  </si>
  <si>
    <t>Lower 95%</t>
  </si>
  <si>
    <t>Upper 95%</t>
  </si>
  <si>
    <t>Notice that we have added a trend line in this graph. This trend line is called the characteristic line. The slope of this line represents how the stock's returns respond to the market returns. The slope of this line is the beta of the stock.</t>
  </si>
  <si>
    <t>To add a trend line to a chart, do the following:</t>
  </si>
  <si>
    <t>To estimate a linear regression, go to the Data tab, Data Analysis, and select Regression, then OK.</t>
  </si>
  <si>
    <t>The input box for our linear regression looks like this:</t>
  </si>
  <si>
    <t>More Regression</t>
  </si>
  <si>
    <t>If you are just interested in the slope and intercept for a regression, Excel has functions that will calculate these values separately, SLOPE and INTERCEPT.</t>
  </si>
  <si>
    <t>a.</t>
  </si>
  <si>
    <t>Month/Year</t>
  </si>
  <si>
    <t>Mutual fund return</t>
  </si>
  <si>
    <t>Risk-free rate</t>
  </si>
  <si>
    <t>Market risk premium</t>
  </si>
  <si>
    <t>Stock risk premium</t>
  </si>
  <si>
    <t>Mutual fund risk premium</t>
  </si>
  <si>
    <t>IBM</t>
  </si>
  <si>
    <t>FMAGX</t>
  </si>
  <si>
    <t>S&amp;P 500 return</t>
  </si>
  <si>
    <t>Mutual fund price</t>
  </si>
  <si>
    <t>Stock price</t>
  </si>
  <si>
    <t>X Variable 1</t>
  </si>
  <si>
    <t>b.</t>
  </si>
  <si>
    <t xml:space="preserve">2) How do you interpret the alpha and beta for the stock and the mutual fund? </t>
  </si>
  <si>
    <t>1) What do you think the appraisal ratio is intended to measure?</t>
  </si>
  <si>
    <t>2) Calculate the appraisal ratio for the stock and the mutual fund. Which has a better appraisal ratio?</t>
  </si>
  <si>
    <t xml:space="preserve">1) Are the alpha and beta for each regression statistically different from zero? </t>
  </si>
  <si>
    <t>This equation, known as the market model, is generally the model used for estimating beta. The intercept term is known as Jensen's alpha and represents the excess return. If CAPM holds exactly, this intercept should be zero. If you think of alpha in terms of the SML, if the alpha is positive, the stock plots above the SML and if alpha is negative, the stock plots below the SML.</t>
  </si>
  <si>
    <t>Amazon.com</t>
  </si>
  <si>
    <t xml:space="preserve">"Go." Check "Analysis ToolPak" and </t>
  </si>
  <si>
    <t>2) Calculations in red</t>
  </si>
  <si>
    <t>1) Given data in blue</t>
  </si>
  <si>
    <t>by Brad Jordan and Joe Smolira</t>
  </si>
  <si>
    <t>Excel has a built-in function, SQRT, that finds the square root of a number. SQRT is found under the Math &amp; Trig tab. The function looks like this:</t>
  </si>
  <si>
    <t>The equation in the graph above is a linear regression. We can use the trend line option on a graph to estimate a linear regression, but Excel has a tool that will estimate a linear regression as well as give us more statistical information about the regression estimate.</t>
  </si>
  <si>
    <t>3) Often, the appraisal ratio is used to evaluate the performance of mutual fund managers. Why do you think the appraisal ratio is used more often for mutual funds, which are portfolios, than for individual stocks?</t>
  </si>
  <si>
    <t>To use COVAR and CORREL, select the first data array, tab to Array2, and select the second data array. It is irrelevant which data array you select first. That is, the correlation between A and B is equal to the correlation between B and A.</t>
  </si>
  <si>
    <t>Both the SLOPE and INTERCEPT functions are located under More Functions, Statistical. The inputs for each function are the Y values and the X values. Below, you will see the inputs we used for our results.</t>
  </si>
  <si>
    <t>Chapter 11</t>
  </si>
  <si>
    <t>Expected Return, Variance, and Covariance</t>
  </si>
  <si>
    <t>Chapter 11 - Section 2</t>
  </si>
  <si>
    <t>In Chapter 10, we used the AVERAGE, VAR, and STDEV functions to calculate the average, variance, and standard deviation for historical returns. Unfortunately, Excel does not have built-in functions that handle unequal probabilities, so we need to create our own equations.</t>
  </si>
  <si>
    <t>Depression</t>
  </si>
  <si>
    <t>Supertech</t>
  </si>
  <si>
    <t>And for Slowpoke:</t>
  </si>
  <si>
    <t>Slowpoke</t>
  </si>
  <si>
    <t xml:space="preserve">(5)
Deviation from 
Expected Return
(3) - E(R) </t>
  </si>
  <si>
    <t xml:space="preserve">(6)
Squared Value 
of Deviation </t>
  </si>
  <si>
    <t xml:space="preserve">
State of
Economy </t>
  </si>
  <si>
    <t xml:space="preserve">
Probability of 
State </t>
  </si>
  <si>
    <t>Product of the 
Deviations</t>
  </si>
  <si>
    <t>Deviation of 
Supertech Return from the
Expected Return</t>
  </si>
  <si>
    <t>Deviation of 
Slowpoke Return from the
Expected Return</t>
  </si>
  <si>
    <t>Probability of 
State of the 
Economy times
Product of the 
Deviations</t>
  </si>
  <si>
    <t>Covariance =</t>
  </si>
  <si>
    <t>Since the correlation is the covariance divided by the product of the standard deviations, the correlation between Supertech and Slowpoke is:</t>
  </si>
  <si>
    <t>Covariance and Correlation with Historic Data</t>
  </si>
  <si>
    <t>While we just discussed the calculation of covariance and correlation using unequal probabilities, both calculations are often done using historic market data. When using historic data, Excel has built-in functions that will calculate the covariance and correlation for you.</t>
  </si>
  <si>
    <t>The Return and Risk for Portfolios</t>
  </si>
  <si>
    <t>Expected return</t>
  </si>
  <si>
    <t>In the textbook, the equation for the standard deviation of a portfolio is presented. Given the following information concerning two stocks, what is the expected return and standard deviation of the portfolio?</t>
  </si>
  <si>
    <t>Standard deviation</t>
  </si>
  <si>
    <t>Weight of stock</t>
  </si>
  <si>
    <t>Stock A</t>
  </si>
  <si>
    <t>Stock B</t>
  </si>
  <si>
    <t>Correlation</t>
  </si>
  <si>
    <t>The expected return and standard deviation of the portfolio are:</t>
  </si>
  <si>
    <t>Weight of Stock A</t>
  </si>
  <si>
    <t>Expected 
Return</t>
  </si>
  <si>
    <t>Standard 
Deviation</t>
  </si>
  <si>
    <t>So what does the opportunity set for these two assets look like? Below, you will see. To examine how a change in the correlation will affect the shape of the opportunity set, change the correlation in the cell above.</t>
  </si>
  <si>
    <t>Of course, we could be interested in examining the opportunity set for the two assets. To see this, we can create a table for various portfolio weights and then graph the results. The expected return and standard deviation of the two assets for various portfolio weights is:</t>
  </si>
  <si>
    <t>So how do we find the minimum variance portfolio? The best way is to use Solver. Try this for yourself and see if you don't agree that the weight of Stock A in the minimum variance portfolio is about 92.93%</t>
  </si>
  <si>
    <t>Chapter 11 - Section 8</t>
  </si>
  <si>
    <t>Market Equilibrium</t>
  </si>
  <si>
    <t>We should also note that the square root (or any other power) can be calculated using the caret key (^). For example, we could have entered an equation as H13^(1/2).</t>
  </si>
  <si>
    <t>To calculate the covariance and correlation, we need to calculate the product of the return deviations, multiply this product by the probability of the state of the economy, and then sum to find the covariance. Doing so, we find:</t>
  </si>
  <si>
    <t>So why is correlation important to diversification? Correlation (and covariance) measure how two assets move together. All else the same, the lower the correlation between two assets, the greater the diversification benefit. If you think of two assets with a negative correlation, as one asset has a return above its average, the other asset will have a return below its average. This will smooth out the returns of a portfolio of these two assets. However, if the assets have a positive correlation, as one asset has a return above its mean, the other asset will also have a return above its mean, so there is less benefit to diversification. For an application, think of GM and Ford. Both are auto manufacturers and would be expected to have a high correlation because many of the firm specific risks that would affect GM also affect Ford. However, GM is less likely to share firm specific risk with Microsoft, so we would expect GM and Microsoft to have a lower correlation than GM and Ford, and therefore have a greater diversification benefit.</t>
  </si>
  <si>
    <t>This equation is deterministic, that is, exact. In a regression, we realize that there is some indeterminate error. We need to formally recognize this in the equation by adding epsilon, which represents this error:</t>
  </si>
  <si>
    <t>The CAPM is one of the most tested models in Finance. When beta is estimated in practice, a variation of CAPM called the market model is often used. To derive the market model, we start with the CAPM:</t>
  </si>
  <si>
    <t>Amazon</t>
  </si>
  <si>
    <t>Lower 95.0%</t>
  </si>
  <si>
    <t>Upper 95.0%</t>
  </si>
  <si>
    <r>
      <t xml:space="preserve">Ross, Westerfield, Jaffe, and Jordan's </t>
    </r>
    <r>
      <rPr>
        <b/>
        <i/>
        <sz val="12"/>
        <color rgb="FF000000"/>
        <rFont val="Calibri"/>
        <family val="2"/>
        <scheme val="minor"/>
      </rPr>
      <t>Spreadsheet Master</t>
    </r>
  </si>
  <si>
    <t>To install these, click on the File tab</t>
  </si>
  <si>
    <t>The functions for covariance (COVAR) and correlation (CORREL) are both located under More Functions, Statistical. Both functions use similar inputs, namely the arrays where the data is located.</t>
  </si>
  <si>
    <t>Chapter 11 - Section 3</t>
  </si>
  <si>
    <t>1) Click anywhere in the chart and clink on the Design tab.</t>
  </si>
  <si>
    <t>2) Click on Add Chart Element.</t>
  </si>
  <si>
    <t>The Y input range is the dependent variable, in this case the stock returns, and the X input range is the independent variable, or market return. We included the row above the data and selected the Labels box, which will put a label on the output for the variables. Finally, we selected the Confidence Interval box and asked for a 95 percent confidence interval. The output for this regression is below.</t>
  </si>
  <si>
    <t>Chapter 11 - Master It!</t>
  </si>
  <si>
    <t>Because CAPM is an equation, we can subtract the risk-free rate from both sides, which gives us:</t>
  </si>
  <si>
    <t>Finally, think of the above equation in a regression. Becasue there is no intercept in the equation, the intercept is zero. However, when we estimate the regression equation, we can add an intercept term, which we will call alpha:</t>
  </si>
  <si>
    <r>
      <t xml:space="preserve">3) Which of the two regression estimates has the highest </t>
    </r>
    <r>
      <rPr>
        <i/>
        <sz val="12"/>
        <color theme="1"/>
        <rFont val="Calibri"/>
        <family val="2"/>
        <scheme val="minor"/>
      </rPr>
      <t>R-</t>
    </r>
    <r>
      <rPr>
        <sz val="12"/>
        <color theme="1"/>
        <rFont val="Calibri"/>
        <family val="2"/>
        <scheme val="minor"/>
      </rPr>
      <t>squared? Is this what you would have expected? Why?</t>
    </r>
  </si>
  <si>
    <r>
      <t>You want to estimate the market model for an individual stock and a mutual fund. First, go to finance.yahoo.com and download the adjusted prices for the last 61 months for an individual stock and a mutual fund, and the S&amp;P 500. Next, go to the St. Louis Federal Reserve website at www.stlouisfed.org. You should find the FRED</t>
    </r>
    <r>
      <rPr>
        <sz val="12"/>
        <color theme="1"/>
        <rFont val="Calibri"/>
        <family val="2"/>
      </rPr>
      <t>®</t>
    </r>
    <r>
      <rPr>
        <sz val="12"/>
        <color theme="1"/>
        <rFont val="Calibri"/>
        <family val="2"/>
        <scheme val="minor"/>
      </rPr>
      <t xml:space="preserve"> database there. Look for the 1-Month Treasury Constant Maturity Rate and download this data. This will be the proxy for the risk-free rate. When using this rate, you should be aware that this interest rate is the annual interest rate, while we are using monthly stock returns, so you will need to adjust the 1-month T-bill rate. For the stock and mutual fund you select, estimate the beta and alpha using the market model. When you estimate the regression model, find the box that says "Residuals" and check this box when you do each regression. Because you are saving the residuals, you may want to save the regression output in a new worksheet.</t>
    </r>
  </si>
  <si>
    <t>Master It! Solution</t>
  </si>
  <si>
    <r>
      <t xml:space="preserve">Corporate Finance, </t>
    </r>
    <r>
      <rPr>
        <b/>
        <sz val="12"/>
        <color rgb="FF000000"/>
        <rFont val="Calibri"/>
        <family val="2"/>
        <scheme val="minor"/>
      </rPr>
      <t>13th edition</t>
    </r>
  </si>
  <si>
    <t>Version 13.0</t>
  </si>
  <si>
    <t>Covariance</t>
  </si>
  <si>
    <t>In this section, you will learn how beta is estimated. Before we begin that discussion, we want to start with a graph of actual stock returns. On the next tab, you will find the month end values for the S&amp;P 500, a common proxy for the market as a whole, and the adjusted closing price for Amazon.com stock over a 60-month period. When estimating beta, 60 monthly returns is a commonly used number of historical returns. Since we are going to be using a statistical process to estimate beta, we would like as much data as possible. However, the further back in time we go, the less the company is like the current company. For example, with AT&amp;T, we could get stock prices for more than 100 years. But is AT&amp;T in its current form actually comparable to AT&amp;T in 1930? Not really. For this and other reasons, 60 monthly returns has become relatively standard when estimating beta.</t>
  </si>
  <si>
    <t>Beta (slope)</t>
  </si>
  <si>
    <r>
      <t>E(</t>
    </r>
    <r>
      <rPr>
        <i/>
        <sz val="12"/>
        <color theme="1"/>
        <rFont val="Calibri"/>
        <family val="2"/>
        <scheme val="minor"/>
      </rPr>
      <t>R</t>
    </r>
    <r>
      <rPr>
        <i/>
        <vertAlign val="subscript"/>
        <sz val="12"/>
        <color theme="1"/>
        <rFont val="Calibri"/>
        <family val="2"/>
        <scheme val="minor"/>
      </rPr>
      <t>i</t>
    </r>
    <r>
      <rPr>
        <sz val="12"/>
        <color theme="1"/>
        <rFont val="Calibri"/>
        <family val="2"/>
        <scheme val="minor"/>
      </rPr>
      <t xml:space="preserve">) = </t>
    </r>
    <r>
      <rPr>
        <i/>
        <sz val="12"/>
        <color theme="1"/>
        <rFont val="Calibri"/>
        <family val="2"/>
        <scheme val="minor"/>
      </rPr>
      <t>R</t>
    </r>
    <r>
      <rPr>
        <i/>
        <vertAlign val="subscript"/>
        <sz val="12"/>
        <color theme="1"/>
        <rFont val="Calibri"/>
        <family val="2"/>
        <scheme val="minor"/>
      </rPr>
      <t>f</t>
    </r>
    <r>
      <rPr>
        <sz val="12"/>
        <color theme="1"/>
        <rFont val="Calibri"/>
        <family val="2"/>
        <scheme val="minor"/>
      </rPr>
      <t xml:space="preserve"> + </t>
    </r>
    <r>
      <rPr>
        <sz val="12"/>
        <color theme="1"/>
        <rFont val="Symbol"/>
        <family val="1"/>
        <charset val="2"/>
      </rPr>
      <t>b</t>
    </r>
    <r>
      <rPr>
        <sz val="12"/>
        <color theme="1"/>
        <rFont val="Cambria"/>
        <family val="1"/>
        <scheme val="major"/>
      </rPr>
      <t>[E(</t>
    </r>
    <r>
      <rPr>
        <i/>
        <sz val="12"/>
        <color theme="1"/>
        <rFont val="Cambria"/>
        <family val="1"/>
        <scheme val="major"/>
      </rPr>
      <t>R</t>
    </r>
    <r>
      <rPr>
        <i/>
        <vertAlign val="subscript"/>
        <sz val="12"/>
        <color theme="1"/>
        <rFont val="Cambria"/>
        <family val="1"/>
        <scheme val="major"/>
      </rPr>
      <t>M</t>
    </r>
    <r>
      <rPr>
        <sz val="12"/>
        <color theme="1"/>
        <rFont val="Cambria"/>
        <family val="1"/>
        <scheme val="major"/>
      </rPr>
      <t xml:space="preserve">) - </t>
    </r>
    <r>
      <rPr>
        <i/>
        <sz val="12"/>
        <color theme="1"/>
        <rFont val="Cambria"/>
        <family val="1"/>
        <scheme val="major"/>
      </rPr>
      <t>R</t>
    </r>
    <r>
      <rPr>
        <i/>
        <vertAlign val="subscript"/>
        <sz val="12"/>
        <color theme="1"/>
        <rFont val="Cambria"/>
        <family val="1"/>
        <scheme val="major"/>
      </rPr>
      <t>f</t>
    </r>
    <r>
      <rPr>
        <sz val="12"/>
        <color theme="1"/>
        <rFont val="Cambria"/>
        <family val="1"/>
        <scheme val="major"/>
      </rPr>
      <t>]</t>
    </r>
  </si>
  <si>
    <r>
      <t>E(</t>
    </r>
    <r>
      <rPr>
        <i/>
        <sz val="12"/>
        <color theme="1"/>
        <rFont val="Calibri"/>
        <family val="2"/>
        <scheme val="minor"/>
      </rPr>
      <t>R</t>
    </r>
    <r>
      <rPr>
        <i/>
        <vertAlign val="subscript"/>
        <sz val="12"/>
        <color theme="1"/>
        <rFont val="Calibri"/>
        <family val="2"/>
        <scheme val="minor"/>
      </rPr>
      <t>i</t>
    </r>
    <r>
      <rPr>
        <sz val="12"/>
        <color theme="1"/>
        <rFont val="Calibri"/>
        <family val="2"/>
        <scheme val="minor"/>
      </rPr>
      <t xml:space="preserve">) - </t>
    </r>
    <r>
      <rPr>
        <i/>
        <sz val="12"/>
        <color theme="1"/>
        <rFont val="Calibri"/>
        <family val="2"/>
        <scheme val="minor"/>
      </rPr>
      <t>R</t>
    </r>
    <r>
      <rPr>
        <i/>
        <vertAlign val="subscript"/>
        <sz val="12"/>
        <color theme="1"/>
        <rFont val="Calibri"/>
        <family val="2"/>
        <scheme val="minor"/>
      </rPr>
      <t>f</t>
    </r>
    <r>
      <rPr>
        <i/>
        <sz val="12"/>
        <color theme="1"/>
        <rFont val="Calibri"/>
        <family val="2"/>
        <scheme val="minor"/>
      </rPr>
      <t xml:space="preserve"> </t>
    </r>
    <r>
      <rPr>
        <sz val="12"/>
        <color theme="1"/>
        <rFont val="Calibri"/>
        <family val="2"/>
        <scheme val="minor"/>
      </rPr>
      <t xml:space="preserve"> = </t>
    </r>
    <r>
      <rPr>
        <sz val="12"/>
        <color theme="1"/>
        <rFont val="Symbol"/>
        <family val="1"/>
        <charset val="2"/>
      </rPr>
      <t>b</t>
    </r>
    <r>
      <rPr>
        <sz val="12"/>
        <color theme="1"/>
        <rFont val="Cambria"/>
        <family val="1"/>
        <scheme val="major"/>
      </rPr>
      <t>[E(</t>
    </r>
    <r>
      <rPr>
        <i/>
        <sz val="12"/>
        <color theme="1"/>
        <rFont val="Cambria"/>
        <family val="1"/>
        <scheme val="major"/>
      </rPr>
      <t>R</t>
    </r>
    <r>
      <rPr>
        <i/>
        <vertAlign val="subscript"/>
        <sz val="12"/>
        <color theme="1"/>
        <rFont val="Cambria"/>
        <family val="1"/>
        <scheme val="major"/>
      </rPr>
      <t>M</t>
    </r>
    <r>
      <rPr>
        <sz val="12"/>
        <color theme="1"/>
        <rFont val="Cambria"/>
        <family val="1"/>
        <scheme val="major"/>
      </rPr>
      <t xml:space="preserve">) - </t>
    </r>
    <r>
      <rPr>
        <i/>
        <sz val="12"/>
        <color theme="1"/>
        <rFont val="Cambria"/>
        <family val="1"/>
        <scheme val="major"/>
      </rPr>
      <t>R</t>
    </r>
    <r>
      <rPr>
        <i/>
        <vertAlign val="subscript"/>
        <sz val="12"/>
        <color theme="1"/>
        <rFont val="Cambria"/>
        <family val="1"/>
        <scheme val="major"/>
      </rPr>
      <t>f</t>
    </r>
    <r>
      <rPr>
        <sz val="12"/>
        <color theme="1"/>
        <rFont val="Cambria"/>
        <family val="1"/>
        <scheme val="major"/>
      </rPr>
      <t>]</t>
    </r>
  </si>
  <si>
    <r>
      <t>E(</t>
    </r>
    <r>
      <rPr>
        <i/>
        <sz val="12"/>
        <color theme="1"/>
        <rFont val="Calibri"/>
        <family val="2"/>
        <scheme val="minor"/>
      </rPr>
      <t>R</t>
    </r>
    <r>
      <rPr>
        <i/>
        <vertAlign val="subscript"/>
        <sz val="12"/>
        <color theme="1"/>
        <rFont val="Calibri"/>
        <family val="2"/>
        <scheme val="minor"/>
      </rPr>
      <t>i</t>
    </r>
    <r>
      <rPr>
        <sz val="12"/>
        <color theme="1"/>
        <rFont val="Calibri"/>
        <family val="2"/>
        <scheme val="minor"/>
      </rPr>
      <t xml:space="preserve">) - </t>
    </r>
    <r>
      <rPr>
        <i/>
        <sz val="12"/>
        <color theme="1"/>
        <rFont val="Calibri"/>
        <family val="2"/>
        <scheme val="minor"/>
      </rPr>
      <t>R</t>
    </r>
    <r>
      <rPr>
        <i/>
        <vertAlign val="subscript"/>
        <sz val="12"/>
        <color theme="1"/>
        <rFont val="Calibri"/>
        <family val="2"/>
        <scheme val="minor"/>
      </rPr>
      <t>f</t>
    </r>
    <r>
      <rPr>
        <sz val="12"/>
        <color theme="1"/>
        <rFont val="Calibri"/>
        <family val="2"/>
        <scheme val="minor"/>
      </rPr>
      <t xml:space="preserve">  = </t>
    </r>
    <r>
      <rPr>
        <sz val="12"/>
        <color theme="1"/>
        <rFont val="Symbol"/>
        <family val="1"/>
        <charset val="2"/>
      </rPr>
      <t>b</t>
    </r>
    <r>
      <rPr>
        <sz val="12"/>
        <color theme="1"/>
        <rFont val="Cambria"/>
        <family val="1"/>
        <scheme val="major"/>
      </rPr>
      <t>[E(</t>
    </r>
    <r>
      <rPr>
        <i/>
        <sz val="12"/>
        <color theme="1"/>
        <rFont val="Cambria"/>
        <family val="1"/>
        <scheme val="major"/>
      </rPr>
      <t>R</t>
    </r>
    <r>
      <rPr>
        <i/>
        <vertAlign val="subscript"/>
        <sz val="12"/>
        <color theme="1"/>
        <rFont val="Cambria"/>
        <family val="1"/>
        <scheme val="major"/>
      </rPr>
      <t>M</t>
    </r>
    <r>
      <rPr>
        <sz val="12"/>
        <color theme="1"/>
        <rFont val="Cambria"/>
        <family val="1"/>
        <scheme val="major"/>
      </rPr>
      <t xml:space="preserve">) - </t>
    </r>
    <r>
      <rPr>
        <i/>
        <sz val="12"/>
        <color theme="1"/>
        <rFont val="Cambria"/>
        <family val="1"/>
        <scheme val="major"/>
      </rPr>
      <t>R</t>
    </r>
    <r>
      <rPr>
        <i/>
        <vertAlign val="subscript"/>
        <sz val="12"/>
        <color theme="1"/>
        <rFont val="Cambria"/>
        <family val="1"/>
        <scheme val="major"/>
      </rPr>
      <t>f</t>
    </r>
    <r>
      <rPr>
        <sz val="12"/>
        <color theme="1"/>
        <rFont val="Cambria"/>
        <family val="1"/>
        <scheme val="major"/>
      </rPr>
      <t xml:space="preserve">] + </t>
    </r>
    <r>
      <rPr>
        <sz val="12"/>
        <color theme="1"/>
        <rFont val="Symbol"/>
        <family val="1"/>
        <charset val="2"/>
      </rPr>
      <t>e</t>
    </r>
  </si>
  <si>
    <r>
      <t>E(</t>
    </r>
    <r>
      <rPr>
        <i/>
        <sz val="12"/>
        <color theme="1"/>
        <rFont val="Calibri"/>
        <family val="2"/>
        <scheme val="minor"/>
      </rPr>
      <t>R</t>
    </r>
    <r>
      <rPr>
        <i/>
        <vertAlign val="subscript"/>
        <sz val="12"/>
        <color theme="1"/>
        <rFont val="Calibri"/>
        <family val="2"/>
        <scheme val="minor"/>
      </rPr>
      <t>i</t>
    </r>
    <r>
      <rPr>
        <sz val="12"/>
        <color theme="1"/>
        <rFont val="Calibri"/>
        <family val="2"/>
        <scheme val="minor"/>
      </rPr>
      <t>) - R</t>
    </r>
    <r>
      <rPr>
        <i/>
        <vertAlign val="subscript"/>
        <sz val="12"/>
        <color theme="1"/>
        <rFont val="Calibri"/>
        <family val="2"/>
        <scheme val="minor"/>
      </rPr>
      <t>f</t>
    </r>
    <r>
      <rPr>
        <sz val="12"/>
        <color theme="1"/>
        <rFont val="Calibri"/>
        <family val="2"/>
        <scheme val="minor"/>
      </rPr>
      <t xml:space="preserve">  = </t>
    </r>
    <r>
      <rPr>
        <sz val="12"/>
        <color theme="1"/>
        <rFont val="Symbol"/>
        <family val="1"/>
        <charset val="2"/>
      </rPr>
      <t>a</t>
    </r>
    <r>
      <rPr>
        <i/>
        <vertAlign val="subscript"/>
        <sz val="12"/>
        <color theme="1"/>
        <rFont val="Calibri"/>
        <family val="2"/>
      </rPr>
      <t>i</t>
    </r>
    <r>
      <rPr>
        <sz val="12"/>
        <color theme="1"/>
        <rFont val="Calibri"/>
        <family val="2"/>
      </rPr>
      <t xml:space="preserve"> +</t>
    </r>
    <r>
      <rPr>
        <sz val="12"/>
        <color theme="1"/>
        <rFont val="Calibri"/>
        <family val="2"/>
        <scheme val="minor"/>
      </rPr>
      <t xml:space="preserve"> </t>
    </r>
    <r>
      <rPr>
        <sz val="12"/>
        <color theme="1"/>
        <rFont val="Symbol"/>
        <family val="1"/>
        <charset val="2"/>
      </rPr>
      <t>b</t>
    </r>
    <r>
      <rPr>
        <sz val="12"/>
        <color theme="1"/>
        <rFont val="Cambria"/>
        <family val="1"/>
        <scheme val="major"/>
      </rPr>
      <t>[E(</t>
    </r>
    <r>
      <rPr>
        <i/>
        <sz val="12"/>
        <color theme="1"/>
        <rFont val="Cambria"/>
        <family val="1"/>
        <scheme val="major"/>
      </rPr>
      <t>R</t>
    </r>
    <r>
      <rPr>
        <i/>
        <vertAlign val="subscript"/>
        <sz val="12"/>
        <color theme="1"/>
        <rFont val="Cambria"/>
        <family val="1"/>
        <scheme val="major"/>
      </rPr>
      <t>M</t>
    </r>
    <r>
      <rPr>
        <sz val="12"/>
        <color theme="1"/>
        <rFont val="Cambria"/>
        <family val="1"/>
        <scheme val="major"/>
      </rPr>
      <t xml:space="preserve">) - </t>
    </r>
    <r>
      <rPr>
        <i/>
        <sz val="12"/>
        <color theme="1"/>
        <rFont val="Cambria"/>
        <family val="1"/>
        <scheme val="major"/>
      </rPr>
      <t>R</t>
    </r>
    <r>
      <rPr>
        <i/>
        <vertAlign val="subscript"/>
        <sz val="12"/>
        <color theme="1"/>
        <rFont val="Cambria"/>
        <family val="1"/>
        <scheme val="major"/>
      </rPr>
      <t>f</t>
    </r>
    <r>
      <rPr>
        <sz val="12"/>
        <color theme="1"/>
        <rFont val="Cambria"/>
        <family val="1"/>
        <scheme val="major"/>
      </rPr>
      <t xml:space="preserve">] + </t>
    </r>
    <r>
      <rPr>
        <sz val="12"/>
        <color theme="1"/>
        <rFont val="Symbol"/>
        <family val="1"/>
        <charset val="2"/>
      </rPr>
      <t>e</t>
    </r>
  </si>
  <si>
    <r>
      <t>In part (</t>
    </r>
    <r>
      <rPr>
        <i/>
        <sz val="12"/>
        <color theme="1"/>
        <rFont val="Calibri"/>
        <family val="2"/>
        <scheme val="minor"/>
      </rPr>
      <t>a</t>
    </r>
    <r>
      <rPr>
        <sz val="12"/>
        <color theme="1"/>
        <rFont val="Calibri"/>
        <family val="2"/>
        <scheme val="minor"/>
      </rPr>
      <t>), you asked Excel to return the residuals of the regression, which is the epsilon in the regression equation. If you remember back to statistics, the residuals are the linear distance from each observation to the regression line. In this context, the residuals are the part of each monthly return that is not explained by the market model estimate. The residuals can be used to calculate the appraisal ratio, which is the alpha divided by the standard deviation of the residuals.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</si>
</sst>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44" formatCode="_(&quot;$&quot;* #,##0.00_);_(&quot;$&quot;* \(#,##0.00\);_(&quot;$&quot;* &quot;-&quot;??_);_(@_)"/>
    <numFmt numFmtId="43" formatCode="_(* #,##0.00_);_(* \(#,##0.00\);_(* &quot;-&quot;??_);_(@_)"/>
    <numFmt numFmtId="164" formatCode="0.000000"/>
    <numFmt numFmtId="165" formatCode="0.0000000"/>
    <numFmt numFmtId="166" formatCode="_(* #,##0.0000_);_(* \(#,##0.0000\);_(* &quot;-&quot;????_);_(@_)"/>
    <numFmt numFmtId="167" formatCode="0.00000"/>
    <numFmt numFmtId="168" formatCode="0.0000"/>
    <numFmt numFmtId="169" formatCode="0.000"/>
    <numFmt numFmtId="170" formatCode=";;"/>
    <numFmt numFmtId="171" formatCode="_(&quot;$&quot;* #,##0.0000_);_(&quot;$&quot;* \(#,##0.0000\);_(&quot;$&quot;* &quot;-&quot;??_);_(@_)"/>
  </numFmts>
  <fonts count="60" x14ac:knownFonts="1">
    <font>
      <sz val="11"/>
      <color theme="1"/>
      <name val="Calibri"/>
      <family val="2"/>
      <scheme val="minor"/>
    </font>
    <font>
      <sz val="10"/>
      <name val="Arial"/>
      <family val="2"/>
    </font>
    <font>
      <b/>
      <sz val="16"/>
      <color indexed="28"/>
      <name val="Calibri"/>
      <family val="2"/>
    </font>
    <font>
      <b/>
      <sz val="14"/>
      <color theme="0"/>
      <name val="Calibri"/>
      <family val="2"/>
      <scheme val="minor"/>
    </font>
    <font>
      <sz val="12"/>
      <color theme="1"/>
      <name val="Calibri"/>
      <family val="2"/>
      <scheme val="minor"/>
    </font>
    <font>
      <b/>
      <sz val="12"/>
      <color theme="1"/>
      <name val="Calibri"/>
      <family val="2"/>
      <scheme val="minor"/>
    </font>
    <font>
      <sz val="10"/>
      <color indexed="8"/>
      <name val="Calibri"/>
      <family val="2"/>
      <scheme val="minor"/>
    </font>
    <font>
      <sz val="10"/>
      <name val="Calibri"/>
      <family val="2"/>
      <scheme val="minor"/>
    </font>
    <font>
      <sz val="48"/>
      <color indexed="52"/>
      <name val="Calibri"/>
      <family val="2"/>
      <scheme val="minor"/>
    </font>
    <font>
      <sz val="10"/>
      <color indexed="19"/>
      <name val="Calibri"/>
      <family val="2"/>
      <scheme val="minor"/>
    </font>
    <font>
      <sz val="12"/>
      <color indexed="8"/>
      <name val="Calibri"/>
      <family val="2"/>
      <scheme val="minor"/>
    </font>
    <font>
      <b/>
      <sz val="12"/>
      <color indexed="9"/>
      <name val="Calibri"/>
      <family val="2"/>
      <scheme val="minor"/>
    </font>
    <font>
      <b/>
      <sz val="12"/>
      <color theme="0"/>
      <name val="Calibri"/>
      <family val="2"/>
      <scheme val="minor"/>
    </font>
    <font>
      <b/>
      <sz val="12"/>
      <color rgb="FF000000"/>
      <name val="Calibri"/>
      <family val="2"/>
      <scheme val="minor"/>
    </font>
    <font>
      <b/>
      <i/>
      <sz val="12"/>
      <color rgb="FF000000"/>
      <name val="Calibri"/>
      <family val="2"/>
      <scheme val="minor"/>
    </font>
    <font>
      <sz val="11"/>
      <color theme="1"/>
      <name val="Calibri"/>
      <family val="2"/>
      <scheme val="minor"/>
    </font>
    <font>
      <i/>
      <sz val="12"/>
      <color theme="1"/>
      <name val="Calibri"/>
      <family val="2"/>
      <scheme val="minor"/>
    </font>
    <font>
      <sz val="12"/>
      <color theme="1"/>
      <name val="Calibri"/>
      <family val="2"/>
    </font>
    <font>
      <i/>
      <sz val="12"/>
      <color theme="1"/>
      <name val="Calibri"/>
      <family val="2"/>
    </font>
    <font>
      <sz val="12"/>
      <color rgb="FFFF0000"/>
      <name val="Calibri"/>
      <family val="2"/>
      <scheme val="minor"/>
    </font>
    <font>
      <sz val="12"/>
      <color rgb="FF0000FF"/>
      <name val="Calibri"/>
      <family val="2"/>
      <scheme val="minor"/>
    </font>
    <font>
      <b/>
      <i/>
      <sz val="12"/>
      <color theme="1"/>
      <name val="Calibri"/>
      <family val="2"/>
      <scheme val="minor"/>
    </font>
    <font>
      <sz val="8"/>
      <color indexed="81"/>
      <name val="Tahoma"/>
      <family val="2"/>
    </font>
    <font>
      <b/>
      <sz val="8"/>
      <color indexed="81"/>
      <name val="Tahoma"/>
      <family val="2"/>
    </font>
    <font>
      <sz val="11"/>
      <color rgb="FFFF0000"/>
      <name val="Calibri"/>
      <family val="2"/>
      <scheme val="minor"/>
    </font>
    <font>
      <i/>
      <sz val="11"/>
      <color theme="1"/>
      <name val="Calibri"/>
      <family val="2"/>
      <scheme val="minor"/>
    </font>
    <font>
      <sz val="11"/>
      <color rgb="FF0000FF"/>
      <name val="Calibri"/>
      <family val="2"/>
      <scheme val="minor"/>
    </font>
    <font>
      <i/>
      <vertAlign val="subscript"/>
      <sz val="12"/>
      <color theme="1"/>
      <name val="Calibri"/>
      <family val="2"/>
      <scheme val="minor"/>
    </font>
    <font>
      <sz val="12"/>
      <color theme="1"/>
      <name val="Symbol"/>
      <family val="1"/>
      <charset val="2"/>
    </font>
    <font>
      <sz val="12"/>
      <color theme="1"/>
      <name val="Cambria"/>
      <family val="1"/>
      <scheme val="major"/>
    </font>
    <font>
      <i/>
      <vertAlign val="subscript"/>
      <sz val="12"/>
      <color theme="1"/>
      <name val="Cambria"/>
      <family val="1"/>
      <scheme val="major"/>
    </font>
    <font>
      <i/>
      <vertAlign val="subscript"/>
      <sz val="12"/>
      <color theme="1"/>
      <name val="Calibri"/>
      <family val="2"/>
    </font>
    <font>
      <b/>
      <sz val="16"/>
      <color rgb="FF0000CC"/>
      <name val="Calibri"/>
      <family val="2"/>
      <scheme val="minor"/>
    </font>
    <font>
      <sz val="11"/>
      <color rgb="FF0000CC"/>
      <name val="Calibri"/>
      <family val="2"/>
      <scheme val="minor"/>
    </font>
    <font>
      <b/>
      <sz val="16"/>
      <color rgb="FF0000CC"/>
      <name val="Calibri"/>
      <family val="2"/>
    </font>
    <font>
      <b/>
      <sz val="12"/>
      <color rgb="FF0000CC"/>
      <name val="Calibri"/>
      <family val="2"/>
      <scheme val="minor"/>
    </font>
    <font>
      <sz val="12"/>
      <color rgb="FF0000CC"/>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name val="Calibri"/>
      <family val="2"/>
      <scheme val="minor"/>
    </font>
    <font>
      <b/>
      <sz val="14"/>
      <color rgb="FF0050C7"/>
      <name val="Calibri"/>
      <family val="2"/>
      <scheme val="minor"/>
    </font>
    <font>
      <b/>
      <sz val="14"/>
      <color rgb="FFB80000"/>
      <name val="Calibri"/>
      <family val="2"/>
      <scheme val="minor"/>
    </font>
    <font>
      <sz val="12"/>
      <color rgb="FF0050C7"/>
      <name val="Calibri"/>
      <family val="2"/>
      <scheme val="minor"/>
    </font>
    <font>
      <sz val="12"/>
      <color rgb="FFB80000"/>
      <name val="Calibri"/>
      <family val="2"/>
      <scheme val="minor"/>
    </font>
    <font>
      <sz val="11"/>
      <color rgb="FF0050C7"/>
      <name val="Calibri"/>
      <family val="2"/>
      <scheme val="minor"/>
    </font>
    <font>
      <sz val="11"/>
      <color rgb="FFB80000"/>
      <name val="Calibri"/>
      <family val="2"/>
      <scheme val="minor"/>
    </font>
    <font>
      <i/>
      <sz val="12"/>
      <color theme="1"/>
      <name val="Cambria"/>
      <family val="1"/>
      <scheme val="major"/>
    </font>
  </fonts>
  <fills count="40">
    <fill>
      <patternFill patternType="none"/>
    </fill>
    <fill>
      <patternFill patternType="gray125"/>
    </fill>
    <fill>
      <patternFill patternType="solid">
        <fgColor indexed="8"/>
        <bgColor indexed="64"/>
      </patternFill>
    </fill>
    <fill>
      <patternFill patternType="solid">
        <fgColor theme="1"/>
        <bgColor indexed="64"/>
      </patternFill>
    </fill>
    <fill>
      <patternFill patternType="solid">
        <fgColor rgb="FFFFFF99"/>
        <bgColor indexed="64"/>
      </patternFill>
    </fill>
    <fill>
      <patternFill patternType="solid">
        <fgColor rgb="FFFFFF00"/>
        <bgColor indexed="64"/>
      </patternFill>
    </fill>
    <fill>
      <patternFill patternType="solid">
        <fgColor rgb="FF66FFFF"/>
        <bgColor indexed="64"/>
      </patternFill>
    </fill>
    <fill>
      <patternFill patternType="solid">
        <fgColor rgb="FFCCFFCC"/>
        <bgColor indexed="64"/>
      </patternFill>
    </fill>
    <fill>
      <patternFill patternType="solid">
        <fgColor rgb="FF66CC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7">
    <border>
      <left/>
      <right/>
      <top/>
      <bottom/>
      <diagonal/>
    </border>
    <border>
      <left/>
      <right/>
      <top/>
      <bottom style="thin">
        <color indexed="64"/>
      </bottom>
      <diagonal/>
    </border>
    <border>
      <left style="thin">
        <color indexed="64"/>
      </left>
      <right/>
      <top/>
      <bottom/>
      <diagonal/>
    </border>
    <border>
      <left/>
      <right/>
      <top/>
      <bottom style="medium">
        <color indexed="64"/>
      </bottom>
      <diagonal/>
    </border>
    <border>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xf numFmtId="0" fontId="1" fillId="0" borderId="0"/>
    <xf numFmtId="9" fontId="15" fillId="0" borderId="0" applyFont="0" applyFill="0" applyBorder="0" applyAlignment="0" applyProtection="0"/>
    <xf numFmtId="44" fontId="15"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xf numFmtId="9" fontId="1" fillId="0" borderId="0" applyFont="0" applyFill="0" applyBorder="0" applyAlignment="0" applyProtection="0"/>
    <xf numFmtId="0" fontId="37" fillId="0" borderId="0" applyNumberFormat="0" applyFill="0" applyBorder="0" applyAlignment="0" applyProtection="0"/>
    <xf numFmtId="0" fontId="38" fillId="0" borderId="18" applyNumberFormat="0" applyFill="0" applyAlignment="0" applyProtection="0"/>
    <xf numFmtId="0" fontId="39" fillId="0" borderId="19" applyNumberFormat="0" applyFill="0" applyAlignment="0" applyProtection="0"/>
    <xf numFmtId="0" fontId="40" fillId="0" borderId="20" applyNumberFormat="0" applyFill="0" applyAlignment="0" applyProtection="0"/>
    <xf numFmtId="0" fontId="40" fillId="0" borderId="0" applyNumberFormat="0" applyFill="0" applyBorder="0" applyAlignment="0" applyProtection="0"/>
    <xf numFmtId="0" fontId="41" fillId="9" borderId="0" applyNumberFormat="0" applyBorder="0" applyAlignment="0" applyProtection="0"/>
    <xf numFmtId="0" fontId="42" fillId="10" borderId="0" applyNumberFormat="0" applyBorder="0" applyAlignment="0" applyProtection="0"/>
    <xf numFmtId="0" fontId="43" fillId="11" borderId="0" applyNumberFormat="0" applyBorder="0" applyAlignment="0" applyProtection="0"/>
    <xf numFmtId="0" fontId="44" fillId="12" borderId="21" applyNumberFormat="0" applyAlignment="0" applyProtection="0"/>
    <xf numFmtId="0" fontId="45" fillId="13" borderId="22" applyNumberFormat="0" applyAlignment="0" applyProtection="0"/>
    <xf numFmtId="0" fontId="46" fillId="13" borderId="21" applyNumberFormat="0" applyAlignment="0" applyProtection="0"/>
    <xf numFmtId="0" fontId="47" fillId="0" borderId="23" applyNumberFormat="0" applyFill="0" applyAlignment="0" applyProtection="0"/>
    <xf numFmtId="0" fontId="48" fillId="14" borderId="24" applyNumberFormat="0" applyAlignment="0" applyProtection="0"/>
    <xf numFmtId="0" fontId="24" fillId="0" borderId="0" applyNumberFormat="0" applyFill="0" applyBorder="0" applyAlignment="0" applyProtection="0"/>
    <xf numFmtId="0" fontId="15" fillId="15" borderId="25" applyNumberFormat="0" applyFont="0" applyAlignment="0" applyProtection="0"/>
    <xf numFmtId="0" fontId="49" fillId="0" borderId="0" applyNumberFormat="0" applyFill="0" applyBorder="0" applyAlignment="0" applyProtection="0"/>
    <xf numFmtId="0" fontId="50" fillId="0" borderId="26" applyNumberFormat="0" applyFill="0" applyAlignment="0" applyProtection="0"/>
    <xf numFmtId="0" fontId="51"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51" fillId="19" borderId="0" applyNumberFormat="0" applyBorder="0" applyAlignment="0" applyProtection="0"/>
    <xf numFmtId="0" fontId="51"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51" fillId="23" borderId="0" applyNumberFormat="0" applyBorder="0" applyAlignment="0" applyProtection="0"/>
    <xf numFmtId="0" fontId="51"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51" fillId="27" borderId="0" applyNumberFormat="0" applyBorder="0" applyAlignment="0" applyProtection="0"/>
    <xf numFmtId="0" fontId="51"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51" fillId="31" borderId="0" applyNumberFormat="0" applyBorder="0" applyAlignment="0" applyProtection="0"/>
    <xf numFmtId="0" fontId="51"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51" fillId="35" borderId="0" applyNumberFormat="0" applyBorder="0" applyAlignment="0" applyProtection="0"/>
    <xf numFmtId="0" fontId="51"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51" fillId="39" borderId="0" applyNumberFormat="0" applyBorder="0" applyAlignment="0" applyProtection="0"/>
  </cellStyleXfs>
  <cellXfs count="177">
    <xf numFmtId="0" fontId="0" fillId="0" borderId="0" xfId="0"/>
    <xf numFmtId="0" fontId="4" fillId="4" borderId="0" xfId="0" applyFont="1" applyFill="1"/>
    <xf numFmtId="0" fontId="5" fillId="4" borderId="0" xfId="0" applyFont="1" applyFill="1"/>
    <xf numFmtId="0" fontId="6" fillId="2" borderId="0" xfId="1" applyFont="1" applyFill="1"/>
    <xf numFmtId="0" fontId="7" fillId="2" borderId="0" xfId="1" applyFont="1" applyFill="1"/>
    <xf numFmtId="0" fontId="9" fillId="2" borderId="0" xfId="1" applyFont="1" applyFill="1" applyBorder="1"/>
    <xf numFmtId="0" fontId="7" fillId="2" borderId="0" xfId="1" applyFont="1" applyFill="1" applyBorder="1"/>
    <xf numFmtId="0" fontId="6" fillId="5" borderId="0" xfId="1" applyFont="1" applyFill="1" applyBorder="1"/>
    <xf numFmtId="0" fontId="13" fillId="5" borderId="0" xfId="1" applyFont="1" applyFill="1" applyBorder="1"/>
    <xf numFmtId="0" fontId="14" fillId="5" borderId="0" xfId="1" applyFont="1" applyFill="1" applyBorder="1"/>
    <xf numFmtId="0" fontId="4" fillId="4" borderId="0" xfId="0" applyFont="1" applyFill="1"/>
    <xf numFmtId="0" fontId="10" fillId="2" borderId="0" xfId="1" applyFont="1" applyFill="1" applyBorder="1"/>
    <xf numFmtId="0" fontId="11" fillId="2" borderId="0" xfId="1" applyFont="1" applyFill="1" applyBorder="1"/>
    <xf numFmtId="0" fontId="12" fillId="2" borderId="0" xfId="1" applyFont="1" applyFill="1" applyBorder="1"/>
    <xf numFmtId="0" fontId="4" fillId="4" borderId="0" xfId="0" applyFont="1" applyFill="1"/>
    <xf numFmtId="0" fontId="2" fillId="4" borderId="0" xfId="0" applyFont="1" applyFill="1"/>
    <xf numFmtId="0" fontId="3" fillId="3" borderId="0" xfId="0" applyFont="1" applyFill="1"/>
    <xf numFmtId="0" fontId="6" fillId="2" borderId="0" xfId="1" applyFont="1" applyFill="1" applyBorder="1"/>
    <xf numFmtId="0" fontId="4" fillId="4" borderId="0" xfId="0" applyFont="1" applyFill="1"/>
    <xf numFmtId="0" fontId="0" fillId="4" borderId="0" xfId="0" applyFill="1"/>
    <xf numFmtId="0" fontId="4" fillId="4" borderId="0" xfId="0" applyFont="1" applyFill="1"/>
    <xf numFmtId="2" fontId="8" fillId="2" borderId="0" xfId="1" applyNumberFormat="1" applyFont="1" applyFill="1" applyBorder="1" applyAlignment="1"/>
    <xf numFmtId="0" fontId="16" fillId="4" borderId="0" xfId="0" applyFont="1" applyFill="1" applyAlignment="1">
      <alignment horizontal="center"/>
    </xf>
    <xf numFmtId="0" fontId="4" fillId="6" borderId="0" xfId="0" applyFont="1" applyFill="1"/>
    <xf numFmtId="0" fontId="4" fillId="4" borderId="0" xfId="0" applyFont="1" applyFill="1" applyAlignment="1">
      <alignment horizontal="left"/>
    </xf>
    <xf numFmtId="0" fontId="4" fillId="4" borderId="0" xfId="0" applyFont="1" applyFill="1" applyAlignment="1">
      <alignment wrapText="1"/>
    </xf>
    <xf numFmtId="0" fontId="4" fillId="6" borderId="0" xfId="0" applyFont="1" applyFill="1" applyAlignment="1">
      <alignment horizontal="left" wrapText="1"/>
    </xf>
    <xf numFmtId="0" fontId="0" fillId="7" borderId="0" xfId="0" applyFill="1"/>
    <xf numFmtId="0" fontId="25" fillId="7" borderId="4" xfId="0" applyFont="1" applyFill="1" applyBorder="1" applyAlignment="1">
      <alignment horizontal="centerContinuous"/>
    </xf>
    <xf numFmtId="0" fontId="0" fillId="7" borderId="0" xfId="0" applyFill="1" applyBorder="1" applyAlignment="1"/>
    <xf numFmtId="0" fontId="0" fillId="7" borderId="3" xfId="0" applyFill="1" applyBorder="1" applyAlignment="1"/>
    <xf numFmtId="0" fontId="25" fillId="7" borderId="4" xfId="0" applyFont="1" applyFill="1" applyBorder="1" applyAlignment="1">
      <alignment horizontal="center"/>
    </xf>
    <xf numFmtId="0" fontId="4" fillId="4" borderId="0" xfId="0" applyFont="1" applyFill="1" applyAlignment="1">
      <alignment horizontal="left" wrapText="1"/>
    </xf>
    <xf numFmtId="0" fontId="4" fillId="4" borderId="0" xfId="0" applyFont="1" applyFill="1" applyAlignment="1">
      <alignment horizontal="center" wrapText="1"/>
    </xf>
    <xf numFmtId="0" fontId="16" fillId="4" borderId="0" xfId="0" applyFont="1" applyFill="1"/>
    <xf numFmtId="0" fontId="16" fillId="4" borderId="0" xfId="0" applyFont="1" applyFill="1" applyAlignment="1">
      <alignment vertical="center"/>
    </xf>
    <xf numFmtId="0" fontId="25" fillId="4" borderId="0" xfId="0" applyFont="1" applyFill="1"/>
    <xf numFmtId="167" fontId="4" fillId="4" borderId="0" xfId="0" applyNumberFormat="1" applyFont="1" applyFill="1"/>
    <xf numFmtId="0" fontId="0" fillId="7" borderId="5" xfId="0" applyFont="1" applyFill="1" applyBorder="1" applyAlignment="1">
      <alignment horizontal="center" wrapText="1"/>
    </xf>
    <xf numFmtId="0" fontId="0" fillId="7" borderId="6" xfId="0" applyFont="1" applyFill="1" applyBorder="1" applyAlignment="1">
      <alignment horizontal="center" wrapText="1"/>
    </xf>
    <xf numFmtId="0" fontId="0" fillId="7" borderId="7" xfId="0" applyFont="1" applyFill="1" applyBorder="1" applyAlignment="1">
      <alignment horizontal="center" wrapText="1"/>
    </xf>
    <xf numFmtId="0" fontId="0" fillId="7" borderId="2" xfId="0" applyFont="1" applyFill="1" applyBorder="1"/>
    <xf numFmtId="0" fontId="0" fillId="7" borderId="0" xfId="0" applyFont="1" applyFill="1" applyBorder="1"/>
    <xf numFmtId="0" fontId="0" fillId="7" borderId="0" xfId="0" applyFont="1" applyFill="1" applyBorder="1" applyAlignment="1">
      <alignment horizontal="center"/>
    </xf>
    <xf numFmtId="0" fontId="0" fillId="7" borderId="10" xfId="0" applyFont="1" applyFill="1" applyBorder="1"/>
    <xf numFmtId="2" fontId="26" fillId="7" borderId="1" xfId="0" applyNumberFormat="1" applyFont="1" applyFill="1" applyBorder="1"/>
    <xf numFmtId="0" fontId="32" fillId="8" borderId="11" xfId="0" applyFont="1" applyFill="1" applyBorder="1"/>
    <xf numFmtId="0" fontId="33" fillId="8" borderId="12" xfId="0" applyFont="1" applyFill="1" applyBorder="1"/>
    <xf numFmtId="0" fontId="33" fillId="8" borderId="13" xfId="0" applyFont="1" applyFill="1" applyBorder="1"/>
    <xf numFmtId="0" fontId="34" fillId="8" borderId="14" xfId="0" applyFont="1" applyFill="1" applyBorder="1"/>
    <xf numFmtId="0" fontId="35" fillId="8" borderId="3" xfId="0" applyFont="1" applyFill="1" applyBorder="1"/>
    <xf numFmtId="0" fontId="35" fillId="8" borderId="15" xfId="0" applyFont="1" applyFill="1" applyBorder="1"/>
    <xf numFmtId="0" fontId="32" fillId="8" borderId="16" xfId="0" applyFont="1" applyFill="1" applyBorder="1"/>
    <xf numFmtId="0" fontId="36" fillId="8" borderId="17" xfId="0" applyFont="1" applyFill="1" applyBorder="1"/>
    <xf numFmtId="0" fontId="34" fillId="8" borderId="16" xfId="0" applyFont="1" applyFill="1" applyBorder="1"/>
    <xf numFmtId="0" fontId="33" fillId="8" borderId="17" xfId="0" applyFont="1" applyFill="1" applyBorder="1"/>
    <xf numFmtId="0" fontId="19" fillId="7" borderId="1" xfId="0" applyFont="1" applyFill="1" applyBorder="1" applyAlignment="1">
      <alignment horizontal="center"/>
    </xf>
    <xf numFmtId="0" fontId="16" fillId="7" borderId="5" xfId="0" applyFont="1" applyFill="1" applyBorder="1" applyAlignment="1">
      <alignment horizontal="center" wrapText="1"/>
    </xf>
    <xf numFmtId="0" fontId="16" fillId="7" borderId="6" xfId="0" applyFont="1" applyFill="1" applyBorder="1" applyAlignment="1">
      <alignment horizontal="center" wrapText="1"/>
    </xf>
    <xf numFmtId="0" fontId="16" fillId="7" borderId="7" xfId="0" applyFont="1" applyFill="1" applyBorder="1" applyAlignment="1">
      <alignment horizontal="center" wrapText="1"/>
    </xf>
    <xf numFmtId="0" fontId="4" fillId="7" borderId="2" xfId="0" applyFont="1" applyFill="1" applyBorder="1"/>
    <xf numFmtId="165" fontId="19" fillId="7" borderId="10" xfId="0" applyNumberFormat="1" applyFont="1" applyFill="1" applyBorder="1" applyAlignment="1">
      <alignment horizontal="center"/>
    </xf>
    <xf numFmtId="165" fontId="19" fillId="7" borderId="9" xfId="0" applyNumberFormat="1" applyFont="1" applyFill="1" applyBorder="1" applyAlignment="1">
      <alignment horizontal="center"/>
    </xf>
    <xf numFmtId="0" fontId="4" fillId="7" borderId="8" xfId="0" applyFont="1" applyFill="1" applyBorder="1"/>
    <xf numFmtId="0" fontId="4" fillId="7" borderId="1" xfId="0" applyFont="1" applyFill="1" applyBorder="1"/>
    <xf numFmtId="0" fontId="4" fillId="7" borderId="1" xfId="0" applyFont="1" applyFill="1" applyBorder="1" applyAlignment="1">
      <alignment horizontal="right"/>
    </xf>
    <xf numFmtId="0" fontId="34" fillId="8" borderId="14" xfId="0" applyFont="1" applyFill="1" applyBorder="1" applyAlignment="1"/>
    <xf numFmtId="0" fontId="34" fillId="8" borderId="15" xfId="0" applyFont="1" applyFill="1" applyBorder="1" applyAlignment="1"/>
    <xf numFmtId="0" fontId="32" fillId="8" borderId="12" xfId="0" applyFont="1" applyFill="1" applyBorder="1"/>
    <xf numFmtId="0" fontId="34" fillId="8" borderId="3" xfId="0" applyFont="1" applyFill="1" applyBorder="1"/>
    <xf numFmtId="0" fontId="16" fillId="7" borderId="2" xfId="0" applyFont="1" applyFill="1" applyBorder="1" applyAlignment="1">
      <alignment horizontal="center" wrapText="1"/>
    </xf>
    <xf numFmtId="0" fontId="16" fillId="7" borderId="0" xfId="0" applyFont="1" applyFill="1" applyBorder="1" applyAlignment="1">
      <alignment horizontal="center" wrapText="1"/>
    </xf>
    <xf numFmtId="0" fontId="16" fillId="7" borderId="10" xfId="0" applyFont="1" applyFill="1" applyBorder="1" applyAlignment="1">
      <alignment horizontal="center" wrapText="1"/>
    </xf>
    <xf numFmtId="0" fontId="4" fillId="7" borderId="5" xfId="0" applyFont="1" applyFill="1" applyBorder="1" applyAlignment="1">
      <alignment horizontal="center"/>
    </xf>
    <xf numFmtId="0" fontId="4" fillId="7" borderId="6" xfId="0" applyFont="1" applyFill="1" applyBorder="1" applyAlignment="1">
      <alignment horizontal="center"/>
    </xf>
    <xf numFmtId="0" fontId="4" fillId="7" borderId="7" xfId="0" applyFont="1" applyFill="1" applyBorder="1" applyAlignment="1">
      <alignment horizontal="center"/>
    </xf>
    <xf numFmtId="0" fontId="4" fillId="7" borderId="2" xfId="0" applyFont="1" applyFill="1" applyBorder="1" applyAlignment="1">
      <alignment horizontal="center"/>
    </xf>
    <xf numFmtId="0" fontId="4" fillId="7" borderId="8" xfId="0" applyFont="1" applyFill="1" applyBorder="1" applyAlignment="1">
      <alignment horizontal="center"/>
    </xf>
    <xf numFmtId="0" fontId="4" fillId="4" borderId="0" xfId="0" applyFont="1" applyFill="1" applyBorder="1"/>
    <xf numFmtId="0" fontId="4" fillId="4" borderId="0" xfId="0" applyFont="1" applyFill="1" applyBorder="1" applyAlignment="1">
      <alignment horizontal="left" wrapText="1"/>
    </xf>
    <xf numFmtId="0" fontId="20" fillId="4" borderId="0" xfId="0" applyFont="1" applyFill="1" applyBorder="1" applyAlignment="1">
      <alignment horizontal="center"/>
    </xf>
    <xf numFmtId="2" fontId="20" fillId="4" borderId="0" xfId="0" applyNumberFormat="1" applyFont="1" applyFill="1" applyBorder="1" applyAlignment="1">
      <alignment horizontal="center"/>
    </xf>
    <xf numFmtId="0" fontId="19" fillId="4" borderId="0" xfId="0" applyFont="1" applyFill="1" applyBorder="1" applyAlignment="1">
      <alignment horizontal="center"/>
    </xf>
    <xf numFmtId="0" fontId="4" fillId="4" borderId="0" xfId="0" applyFont="1" applyFill="1" applyBorder="1" applyAlignment="1">
      <alignment horizontal="center" wrapText="1"/>
    </xf>
    <xf numFmtId="164" fontId="19" fillId="4" borderId="0" xfId="0" applyNumberFormat="1" applyFont="1" applyFill="1" applyBorder="1" applyAlignment="1">
      <alignment horizontal="center"/>
    </xf>
    <xf numFmtId="165" fontId="19" fillId="4" borderId="0" xfId="0" applyNumberFormat="1" applyFont="1" applyFill="1" applyBorder="1" applyAlignment="1">
      <alignment horizontal="center"/>
    </xf>
    <xf numFmtId="0" fontId="4" fillId="4" borderId="0" xfId="0" applyFont="1" applyFill="1" applyBorder="1" applyAlignment="1">
      <alignment horizontal="right"/>
    </xf>
    <xf numFmtId="9" fontId="20" fillId="4" borderId="0" xfId="2" applyFont="1" applyFill="1" applyBorder="1" applyAlignment="1">
      <alignment horizontal="center" wrapText="1"/>
    </xf>
    <xf numFmtId="9" fontId="20" fillId="4" borderId="0" xfId="2" applyFont="1" applyFill="1" applyBorder="1" applyAlignment="1">
      <alignment horizontal="center"/>
    </xf>
    <xf numFmtId="0" fontId="4" fillId="7" borderId="5" xfId="0" applyFont="1" applyFill="1" applyBorder="1" applyAlignment="1">
      <alignment horizontal="left" wrapText="1"/>
    </xf>
    <xf numFmtId="0" fontId="4" fillId="7" borderId="2" xfId="0" applyFont="1" applyFill="1" applyBorder="1" applyAlignment="1">
      <alignment horizontal="left"/>
    </xf>
    <xf numFmtId="0" fontId="4" fillId="7" borderId="2" xfId="0" applyFont="1" applyFill="1" applyBorder="1" applyAlignment="1">
      <alignment horizontal="center" wrapText="1"/>
    </xf>
    <xf numFmtId="0" fontId="4" fillId="7" borderId="10" xfId="0" applyFont="1" applyFill="1" applyBorder="1" applyAlignment="1">
      <alignment horizontal="center" wrapText="1"/>
    </xf>
    <xf numFmtId="2" fontId="20" fillId="7" borderId="9" xfId="0" applyNumberFormat="1" applyFont="1" applyFill="1" applyBorder="1" applyAlignment="1">
      <alignment horizontal="center"/>
    </xf>
    <xf numFmtId="170" fontId="4" fillId="7" borderId="0" xfId="0" applyNumberFormat="1" applyFont="1" applyFill="1" applyBorder="1" applyAlignment="1">
      <alignment horizontal="center"/>
    </xf>
    <xf numFmtId="0" fontId="52" fillId="7" borderId="5" xfId="0" applyFont="1" applyFill="1" applyBorder="1" applyAlignment="1">
      <alignment horizontal="center"/>
    </xf>
    <xf numFmtId="0" fontId="52" fillId="7" borderId="6" xfId="0" applyFont="1" applyFill="1" applyBorder="1" applyAlignment="1">
      <alignment horizontal="center" wrapText="1"/>
    </xf>
    <xf numFmtId="0" fontId="52" fillId="7" borderId="7" xfId="0" applyFont="1" applyFill="1" applyBorder="1" applyAlignment="1">
      <alignment horizontal="center" wrapText="1"/>
    </xf>
    <xf numFmtId="170" fontId="4" fillId="7" borderId="2" xfId="0" applyNumberFormat="1" applyFont="1" applyFill="1" applyBorder="1" applyAlignment="1">
      <alignment horizontal="center"/>
    </xf>
    <xf numFmtId="170" fontId="4" fillId="7" borderId="10" xfId="0" applyNumberFormat="1" applyFont="1" applyFill="1" applyBorder="1" applyAlignment="1">
      <alignment horizontal="center"/>
    </xf>
    <xf numFmtId="0" fontId="32" fillId="8" borderId="11" xfId="0" applyFont="1" applyFill="1" applyBorder="1" applyAlignment="1"/>
    <xf numFmtId="0" fontId="32" fillId="8" borderId="13" xfId="0" applyFont="1" applyFill="1" applyBorder="1" applyAlignment="1"/>
    <xf numFmtId="0" fontId="25" fillId="7" borderId="6" xfId="0" applyFont="1" applyFill="1" applyBorder="1" applyAlignment="1">
      <alignment horizontal="center" wrapText="1"/>
    </xf>
    <xf numFmtId="0" fontId="25" fillId="7" borderId="7" xfId="0" applyFont="1" applyFill="1" applyBorder="1" applyAlignment="1">
      <alignment horizontal="center" wrapText="1"/>
    </xf>
    <xf numFmtId="0" fontId="25" fillId="7" borderId="5" xfId="0" applyFont="1" applyFill="1" applyBorder="1" applyAlignment="1">
      <alignment horizontal="center"/>
    </xf>
    <xf numFmtId="14" fontId="0" fillId="7" borderId="8" xfId="0" applyNumberFormat="1" applyFill="1" applyBorder="1"/>
    <xf numFmtId="10" fontId="24" fillId="7" borderId="10" xfId="2" applyNumberFormat="1" applyFont="1" applyFill="1" applyBorder="1"/>
    <xf numFmtId="10" fontId="24" fillId="7" borderId="9" xfId="2" applyNumberFormat="1" applyFont="1" applyFill="1" applyBorder="1"/>
    <xf numFmtId="14" fontId="0" fillId="7" borderId="2" xfId="0" applyNumberFormat="1" applyFill="1" applyBorder="1"/>
    <xf numFmtId="0" fontId="25" fillId="7" borderId="0" xfId="0" applyFont="1" applyFill="1" applyBorder="1" applyAlignment="1">
      <alignment horizontal="center" wrapText="1"/>
    </xf>
    <xf numFmtId="43" fontId="25" fillId="7" borderId="6" xfId="3" applyNumberFormat="1" applyFont="1" applyFill="1" applyBorder="1" applyAlignment="1">
      <alignment horizontal="center"/>
    </xf>
    <xf numFmtId="44" fontId="25" fillId="7" borderId="6" xfId="3" applyFont="1" applyFill="1" applyBorder="1" applyAlignment="1">
      <alignment horizontal="center"/>
    </xf>
    <xf numFmtId="10" fontId="24" fillId="7" borderId="1" xfId="2" applyNumberFormat="1" applyFont="1" applyFill="1" applyBorder="1"/>
    <xf numFmtId="0" fontId="25" fillId="7" borderId="10" xfId="0" applyFont="1" applyFill="1" applyBorder="1" applyAlignment="1">
      <alignment horizontal="center" wrapText="1"/>
    </xf>
    <xf numFmtId="10" fontId="24" fillId="7" borderId="0" xfId="2" applyNumberFormat="1" applyFont="1" applyFill="1" applyBorder="1"/>
    <xf numFmtId="44" fontId="26" fillId="7" borderId="1" xfId="3" applyFont="1" applyFill="1" applyBorder="1"/>
    <xf numFmtId="2" fontId="26" fillId="7" borderId="0" xfId="0" applyNumberFormat="1" applyFont="1" applyFill="1"/>
    <xf numFmtId="44" fontId="26" fillId="7" borderId="0" xfId="3" applyFont="1" applyFill="1"/>
    <xf numFmtId="2" fontId="19" fillId="4" borderId="0" xfId="0" applyNumberFormat="1" applyFont="1" applyFill="1"/>
    <xf numFmtId="0" fontId="53" fillId="5" borderId="0" xfId="1" applyFont="1" applyFill="1" applyBorder="1"/>
    <xf numFmtId="0" fontId="54" fillId="5" borderId="0" xfId="1" applyFont="1" applyFill="1" applyBorder="1"/>
    <xf numFmtId="0" fontId="55" fillId="7" borderId="0" xfId="0" applyFont="1" applyFill="1" applyBorder="1" applyAlignment="1">
      <alignment horizontal="center"/>
    </xf>
    <xf numFmtId="2" fontId="55" fillId="7" borderId="0" xfId="0" applyNumberFormat="1" applyFont="1" applyFill="1" applyBorder="1" applyAlignment="1">
      <alignment horizontal="center"/>
    </xf>
    <xf numFmtId="0" fontId="56" fillId="7" borderId="0" xfId="0" applyFont="1" applyFill="1" applyBorder="1" applyAlignment="1">
      <alignment horizontal="center"/>
    </xf>
    <xf numFmtId="164" fontId="56" fillId="7" borderId="0" xfId="0" applyNumberFormat="1" applyFont="1" applyFill="1" applyBorder="1" applyAlignment="1">
      <alignment horizontal="center"/>
    </xf>
    <xf numFmtId="165" fontId="56" fillId="7" borderId="10" xfId="0" applyNumberFormat="1" applyFont="1" applyFill="1" applyBorder="1" applyAlignment="1">
      <alignment horizontal="center"/>
    </xf>
    <xf numFmtId="0" fontId="56" fillId="7" borderId="1" xfId="0" applyFont="1" applyFill="1" applyBorder="1" applyAlignment="1">
      <alignment horizontal="center"/>
    </xf>
    <xf numFmtId="165" fontId="56" fillId="7" borderId="9" xfId="0" applyNumberFormat="1" applyFont="1" applyFill="1" applyBorder="1" applyAlignment="1">
      <alignment horizontal="center"/>
    </xf>
    <xf numFmtId="10" fontId="56" fillId="4" borderId="0" xfId="2" applyNumberFormat="1" applyFont="1" applyFill="1"/>
    <xf numFmtId="168" fontId="56" fillId="7" borderId="0" xfId="0" applyNumberFormat="1" applyFont="1" applyFill="1" applyBorder="1" applyAlignment="1">
      <alignment horizontal="center"/>
    </xf>
    <xf numFmtId="169" fontId="56" fillId="7" borderId="0" xfId="0" applyNumberFormat="1" applyFont="1" applyFill="1" applyBorder="1" applyAlignment="1">
      <alignment horizontal="center"/>
    </xf>
    <xf numFmtId="168" fontId="56" fillId="7" borderId="1" xfId="0" applyNumberFormat="1" applyFont="1" applyFill="1" applyBorder="1" applyAlignment="1">
      <alignment horizontal="center"/>
    </xf>
    <xf numFmtId="164" fontId="56" fillId="7" borderId="1" xfId="0" applyNumberFormat="1" applyFont="1" applyFill="1" applyBorder="1" applyAlignment="1">
      <alignment horizontal="center"/>
    </xf>
    <xf numFmtId="168" fontId="56" fillId="4" borderId="0" xfId="0" applyNumberFormat="1" applyFont="1" applyFill="1"/>
    <xf numFmtId="166" fontId="56" fillId="4" borderId="0" xfId="0" applyNumberFormat="1" applyFont="1" applyFill="1"/>
    <xf numFmtId="9" fontId="55" fillId="7" borderId="0" xfId="2" applyFont="1" applyFill="1" applyBorder="1" applyAlignment="1">
      <alignment horizontal="center"/>
    </xf>
    <xf numFmtId="9" fontId="55" fillId="7" borderId="10" xfId="2" applyFont="1" applyFill="1" applyBorder="1" applyAlignment="1">
      <alignment horizontal="center"/>
    </xf>
    <xf numFmtId="9" fontId="55" fillId="7" borderId="1" xfId="2" applyFont="1" applyFill="1" applyBorder="1" applyAlignment="1">
      <alignment horizontal="center"/>
    </xf>
    <xf numFmtId="9" fontId="55" fillId="7" borderId="9" xfId="2" applyFont="1" applyFill="1" applyBorder="1" applyAlignment="1">
      <alignment horizontal="center"/>
    </xf>
    <xf numFmtId="9" fontId="55" fillId="7" borderId="0" xfId="2" applyFont="1" applyFill="1" applyBorder="1" applyAlignment="1">
      <alignment horizontal="center" wrapText="1"/>
    </xf>
    <xf numFmtId="0" fontId="55" fillId="7" borderId="0" xfId="0" applyFont="1" applyFill="1" applyBorder="1" applyAlignment="1">
      <alignment horizontal="center" wrapText="1"/>
    </xf>
    <xf numFmtId="2" fontId="55" fillId="7" borderId="1" xfId="0" applyNumberFormat="1" applyFont="1" applyFill="1" applyBorder="1" applyAlignment="1">
      <alignment horizontal="center"/>
    </xf>
    <xf numFmtId="9" fontId="55" fillId="7" borderId="10" xfId="2" applyFont="1" applyFill="1" applyBorder="1" applyAlignment="1">
      <alignment horizontal="center" wrapText="1"/>
    </xf>
    <xf numFmtId="9" fontId="55" fillId="7" borderId="2" xfId="2" applyFont="1" applyFill="1" applyBorder="1" applyAlignment="1">
      <alignment horizontal="center"/>
    </xf>
    <xf numFmtId="9" fontId="55" fillId="7" borderId="2" xfId="2" applyFont="1" applyFill="1" applyBorder="1" applyAlignment="1">
      <alignment horizontal="center" wrapText="1"/>
    </xf>
    <xf numFmtId="9" fontId="55" fillId="7" borderId="8" xfId="2" applyFont="1" applyFill="1" applyBorder="1" applyAlignment="1">
      <alignment horizontal="center"/>
    </xf>
    <xf numFmtId="10" fontId="56" fillId="7" borderId="0" xfId="2" applyNumberFormat="1" applyFont="1" applyFill="1" applyBorder="1" applyAlignment="1">
      <alignment horizontal="center"/>
    </xf>
    <xf numFmtId="10" fontId="56" fillId="7" borderId="10" xfId="2" applyNumberFormat="1" applyFont="1" applyFill="1" applyBorder="1" applyAlignment="1">
      <alignment horizontal="center"/>
    </xf>
    <xf numFmtId="10" fontId="56" fillId="7" borderId="0" xfId="2" applyNumberFormat="1" applyFont="1" applyFill="1" applyBorder="1" applyAlignment="1">
      <alignment horizontal="center" wrapText="1"/>
    </xf>
    <xf numFmtId="10" fontId="56" fillId="7" borderId="10" xfId="2" applyNumberFormat="1" applyFont="1" applyFill="1" applyBorder="1" applyAlignment="1">
      <alignment horizontal="center" wrapText="1"/>
    </xf>
    <xf numFmtId="10" fontId="56" fillId="7" borderId="1" xfId="2" applyNumberFormat="1" applyFont="1" applyFill="1" applyBorder="1" applyAlignment="1">
      <alignment horizontal="center"/>
    </xf>
    <xf numFmtId="10" fontId="56" fillId="7" borderId="9" xfId="2" applyNumberFormat="1" applyFont="1" applyFill="1" applyBorder="1" applyAlignment="1">
      <alignment horizontal="center"/>
    </xf>
    <xf numFmtId="9" fontId="56" fillId="7" borderId="10" xfId="2" applyFont="1" applyFill="1" applyBorder="1" applyAlignment="1">
      <alignment horizontal="center"/>
    </xf>
    <xf numFmtId="10" fontId="56" fillId="4" borderId="0" xfId="0" applyNumberFormat="1" applyFont="1" applyFill="1" applyBorder="1"/>
    <xf numFmtId="2" fontId="57" fillId="7" borderId="0" xfId="0" applyNumberFormat="1" applyFont="1" applyFill="1"/>
    <xf numFmtId="171" fontId="57" fillId="7" borderId="0" xfId="3" applyNumberFormat="1" applyFont="1" applyFill="1"/>
    <xf numFmtId="0" fontId="57" fillId="7" borderId="0" xfId="0" applyFont="1" applyFill="1" applyBorder="1"/>
    <xf numFmtId="168" fontId="57" fillId="7" borderId="0" xfId="1" applyNumberFormat="1" applyFont="1" applyFill="1"/>
    <xf numFmtId="2" fontId="57" fillId="7" borderId="1" xfId="0" applyNumberFormat="1" applyFont="1" applyFill="1" applyBorder="1"/>
    <xf numFmtId="171" fontId="57" fillId="7" borderId="1" xfId="3" applyNumberFormat="1" applyFont="1" applyFill="1" applyBorder="1"/>
    <xf numFmtId="168" fontId="57" fillId="7" borderId="1" xfId="0" applyNumberFormat="1" applyFont="1" applyFill="1" applyBorder="1"/>
    <xf numFmtId="0" fontId="58" fillId="7" borderId="0" xfId="0" applyFont="1" applyFill="1" applyBorder="1"/>
    <xf numFmtId="0" fontId="58" fillId="7" borderId="10" xfId="0" applyFont="1" applyFill="1" applyBorder="1"/>
    <xf numFmtId="167" fontId="58" fillId="7" borderId="0" xfId="0" applyNumberFormat="1" applyFont="1" applyFill="1" applyBorder="1"/>
    <xf numFmtId="167" fontId="58" fillId="7" borderId="10" xfId="0" applyNumberFormat="1" applyFont="1" applyFill="1" applyBorder="1"/>
    <xf numFmtId="167" fontId="58" fillId="7" borderId="1" xfId="0" applyNumberFormat="1" applyFont="1" applyFill="1" applyBorder="1"/>
    <xf numFmtId="167" fontId="58" fillId="7" borderId="9" xfId="0" applyNumberFormat="1" applyFont="1" applyFill="1" applyBorder="1"/>
    <xf numFmtId="0" fontId="4" fillId="4" borderId="0" xfId="0" applyFont="1" applyFill="1" applyAlignment="1">
      <alignment horizontal="left" wrapText="1"/>
    </xf>
    <xf numFmtId="0" fontId="16" fillId="7" borderId="5" xfId="0" applyFont="1" applyFill="1" applyBorder="1" applyAlignment="1">
      <alignment horizontal="center" wrapText="1"/>
    </xf>
    <xf numFmtId="0" fontId="16" fillId="7" borderId="6" xfId="0" applyFont="1" applyFill="1" applyBorder="1" applyAlignment="1">
      <alignment horizontal="center" wrapText="1"/>
    </xf>
    <xf numFmtId="0" fontId="16" fillId="7" borderId="7" xfId="0" applyFont="1" applyFill="1" applyBorder="1" applyAlignment="1">
      <alignment horizontal="center" wrapText="1"/>
    </xf>
    <xf numFmtId="0" fontId="21" fillId="6" borderId="2" xfId="0" applyFont="1" applyFill="1" applyBorder="1" applyAlignment="1">
      <alignment horizontal="left"/>
    </xf>
    <xf numFmtId="0" fontId="21" fillId="6" borderId="0" xfId="0" applyFont="1" applyFill="1" applyBorder="1" applyAlignment="1">
      <alignment horizontal="left"/>
    </xf>
    <xf numFmtId="0" fontId="4" fillId="6" borderId="0" xfId="0" applyFont="1" applyFill="1" applyAlignment="1">
      <alignment horizontal="left"/>
    </xf>
    <xf numFmtId="0" fontId="5" fillId="4" borderId="0" xfId="0" applyFont="1" applyFill="1" applyAlignment="1">
      <alignment horizontal="left" wrapText="1"/>
    </xf>
    <xf numFmtId="0" fontId="4" fillId="6" borderId="0" xfId="0" applyFont="1" applyFill="1" applyAlignment="1">
      <alignment horizontal="left" wrapText="1"/>
    </xf>
    <xf numFmtId="0" fontId="4" fillId="4" borderId="0" xfId="0" applyFont="1" applyFill="1" applyBorder="1" applyAlignment="1">
      <alignment horizontal="left" wrapText="1"/>
    </xf>
  </cellXfs>
  <cellStyles count="49">
    <cellStyle name="20% - Accent1" xfId="26" builtinId="30" customBuiltin="1"/>
    <cellStyle name="20% - Accent2" xfId="30" builtinId="34" customBuiltin="1"/>
    <cellStyle name="20% - Accent3" xfId="34" builtinId="38" customBuiltin="1"/>
    <cellStyle name="20% - Accent4" xfId="38" builtinId="42" customBuiltin="1"/>
    <cellStyle name="20% - Accent5" xfId="42" builtinId="46" customBuiltin="1"/>
    <cellStyle name="20% - Accent6" xfId="46" builtinId="50" customBuiltin="1"/>
    <cellStyle name="40% - Accent1" xfId="27" builtinId="31" customBuiltin="1"/>
    <cellStyle name="40% - Accent2" xfId="31" builtinId="35" customBuiltin="1"/>
    <cellStyle name="40% - Accent3" xfId="35" builtinId="39" customBuiltin="1"/>
    <cellStyle name="40% - Accent4" xfId="39" builtinId="43" customBuiltin="1"/>
    <cellStyle name="40% - Accent5" xfId="43" builtinId="47" customBuiltin="1"/>
    <cellStyle name="40% - Accent6" xfId="47" builtinId="51" customBuiltin="1"/>
    <cellStyle name="60% - Accent1" xfId="28" builtinId="32" customBuiltin="1"/>
    <cellStyle name="60% - Accent2" xfId="32" builtinId="36" customBuiltin="1"/>
    <cellStyle name="60% - Accent3" xfId="36" builtinId="40" customBuiltin="1"/>
    <cellStyle name="60% - Accent4" xfId="40" builtinId="44" customBuiltin="1"/>
    <cellStyle name="60% - Accent5" xfId="44" builtinId="48" customBuiltin="1"/>
    <cellStyle name="60% - Accent6" xfId="48" builtinId="52" customBuiltin="1"/>
    <cellStyle name="Accent1" xfId="25" builtinId="29" customBuiltin="1"/>
    <cellStyle name="Accent2" xfId="29" builtinId="33" customBuiltin="1"/>
    <cellStyle name="Accent3" xfId="33" builtinId="37" customBuiltin="1"/>
    <cellStyle name="Accent4" xfId="37" builtinId="41" customBuiltin="1"/>
    <cellStyle name="Accent5" xfId="41" builtinId="45" customBuiltin="1"/>
    <cellStyle name="Accent6" xfId="45" builtinId="49" customBuiltin="1"/>
    <cellStyle name="Bad" xfId="14" builtinId="27" customBuiltin="1"/>
    <cellStyle name="Calculation" xfId="18" builtinId="22" customBuiltin="1"/>
    <cellStyle name="Check Cell" xfId="20" builtinId="23" customBuiltin="1"/>
    <cellStyle name="Comma 2" xfId="4"/>
    <cellStyle name="Currency" xfId="3" builtinId="4"/>
    <cellStyle name="Currency 2" xfId="5"/>
    <cellStyle name="Explanatory Text" xfId="23" builtinId="53" customBuiltin="1"/>
    <cellStyle name="Good" xfId="13" builtinId="26" customBuiltin="1"/>
    <cellStyle name="Heading 1" xfId="9" builtinId="16" customBuiltin="1"/>
    <cellStyle name="Heading 2" xfId="10" builtinId="17" customBuiltin="1"/>
    <cellStyle name="Heading 3" xfId="11" builtinId="18" customBuiltin="1"/>
    <cellStyle name="Heading 4" xfId="12" builtinId="19" customBuiltin="1"/>
    <cellStyle name="Input" xfId="16" builtinId="20" customBuiltin="1"/>
    <cellStyle name="Linked Cell" xfId="19" builtinId="24" customBuiltin="1"/>
    <cellStyle name="Neutral" xfId="15" builtinId="28" customBuiltin="1"/>
    <cellStyle name="Normal" xfId="0" builtinId="0"/>
    <cellStyle name="Normal 2" xfId="1"/>
    <cellStyle name="Normal 3" xfId="6"/>
    <cellStyle name="Note" xfId="22" builtinId="10" customBuiltin="1"/>
    <cellStyle name="Output" xfId="17" builtinId="21" customBuiltin="1"/>
    <cellStyle name="Percent" xfId="2" builtinId="5"/>
    <cellStyle name="Percent 2" xfId="7"/>
    <cellStyle name="Title" xfId="8" builtinId="15" customBuiltin="1"/>
    <cellStyle name="Total" xfId="24" builtinId="25" customBuiltin="1"/>
    <cellStyle name="Warning Text" xfId="21" builtinId="11" customBuiltin="1"/>
  </cellStyles>
  <dxfs count="0"/>
  <tableStyles count="0" defaultTableStyle="TableStyleMedium9" defaultPivotStyle="PivotStyleLight16"/>
  <colors>
    <mruColors>
      <color rgb="FFB80000"/>
      <color rgb="FF0050C7"/>
      <color rgb="FFCCFFCC"/>
      <color rgb="FFFFFF99"/>
      <color rgb="FF66FFFF"/>
      <color rgb="FF66CCFF"/>
      <color rgb="FF0000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Opportunity Set of Two Assets</a:t>
            </a:r>
          </a:p>
        </c:rich>
      </c:tx>
      <c:overlay val="0"/>
    </c:title>
    <c:autoTitleDeleted val="0"/>
    <c:plotArea>
      <c:layout/>
      <c:scatterChart>
        <c:scatterStyle val="smoothMarker"/>
        <c:varyColors val="0"/>
        <c:ser>
          <c:idx val="1"/>
          <c:order val="0"/>
          <c:spPr>
            <a:ln>
              <a:solidFill>
                <a:schemeClr val="tx1"/>
              </a:solidFill>
            </a:ln>
          </c:spPr>
          <c:marker>
            <c:symbol val="none"/>
          </c:marker>
          <c:xVal>
            <c:numRef>
              <c:f>'Section 11.3'!$D$23:$D$43</c:f>
              <c:numCache>
                <c:formatCode>0.00%</c:formatCode>
                <c:ptCount val="21"/>
                <c:pt idx="0">
                  <c:v>0.55000000000000004</c:v>
                </c:pt>
                <c:pt idx="1">
                  <c:v>0.52353533787128448</c:v>
                </c:pt>
                <c:pt idx="2">
                  <c:v>0.49725948960276267</c:v>
                </c:pt>
                <c:pt idx="3">
                  <c:v>0.4712040428519263</c:v>
                </c:pt>
                <c:pt idx="4">
                  <c:v>0.44540767842505824</c:v>
                </c:pt>
                <c:pt idx="5">
                  <c:v>0.41991814678577544</c:v>
                </c:pt>
                <c:pt idx="6">
                  <c:v>0.39479488345215419</c:v>
                </c:pt>
                <c:pt idx="7">
                  <c:v>0.37011248290215776</c:v>
                </c:pt>
                <c:pt idx="8">
                  <c:v>0.3459653161806831</c:v>
                </c:pt>
                <c:pt idx="9">
                  <c:v>0.3224736423337573</c:v>
                </c:pt>
                <c:pt idx="10">
                  <c:v>0.29979159427842539</c:v>
                </c:pt>
                <c:pt idx="11">
                  <c:v>0.2781173313549517</c:v>
                </c:pt>
                <c:pt idx="12">
                  <c:v>0.25770525799835753</c:v>
                </c:pt>
                <c:pt idx="13">
                  <c:v>0.23887915354839986</c:v>
                </c:pt>
                <c:pt idx="14">
                  <c:v>0.22204278866921126</c:v>
                </c:pt>
                <c:pt idx="15">
                  <c:v>0.20768064425940133</c:v>
                </c:pt>
                <c:pt idx="16">
                  <c:v>0.19633644592892069</c:v>
                </c:pt>
                <c:pt idx="17">
                  <c:v>0.18855569468992445</c:v>
                </c:pt>
                <c:pt idx="18">
                  <c:v>0.18478906894077907</c:v>
                </c:pt>
                <c:pt idx="19">
                  <c:v>0.18528154252380349</c:v>
                </c:pt>
                <c:pt idx="20">
                  <c:v>0.19</c:v>
                </c:pt>
              </c:numCache>
            </c:numRef>
          </c:xVal>
          <c:yVal>
            <c:numRef>
              <c:f>'Section 11.3'!$C$23:$C$43</c:f>
              <c:numCache>
                <c:formatCode>0.00%</c:formatCode>
                <c:ptCount val="21"/>
                <c:pt idx="0">
                  <c:v>0.14000000000000001</c:v>
                </c:pt>
                <c:pt idx="1">
                  <c:v>0.13750000000000001</c:v>
                </c:pt>
                <c:pt idx="2">
                  <c:v>0.13500000000000004</c:v>
                </c:pt>
                <c:pt idx="3">
                  <c:v>0.13250000000000001</c:v>
                </c:pt>
                <c:pt idx="4">
                  <c:v>0.13</c:v>
                </c:pt>
                <c:pt idx="5">
                  <c:v>0.1275</c:v>
                </c:pt>
                <c:pt idx="6">
                  <c:v>0.125</c:v>
                </c:pt>
                <c:pt idx="7">
                  <c:v>0.12250000000000001</c:v>
                </c:pt>
                <c:pt idx="8">
                  <c:v>0.12</c:v>
                </c:pt>
                <c:pt idx="9">
                  <c:v>0.11750000000000002</c:v>
                </c:pt>
                <c:pt idx="10">
                  <c:v>0.115</c:v>
                </c:pt>
                <c:pt idx="11">
                  <c:v>0.1125</c:v>
                </c:pt>
                <c:pt idx="12">
                  <c:v>0.11000000000000001</c:v>
                </c:pt>
                <c:pt idx="13">
                  <c:v>0.1075</c:v>
                </c:pt>
                <c:pt idx="14">
                  <c:v>0.10500000000000001</c:v>
                </c:pt>
                <c:pt idx="15">
                  <c:v>0.10250000000000001</c:v>
                </c:pt>
                <c:pt idx="16">
                  <c:v>9.9999999999999992E-2</c:v>
                </c:pt>
                <c:pt idx="17">
                  <c:v>9.7500000000000003E-2</c:v>
                </c:pt>
                <c:pt idx="18">
                  <c:v>9.5000000000000001E-2</c:v>
                </c:pt>
                <c:pt idx="19">
                  <c:v>9.2499999999999999E-2</c:v>
                </c:pt>
                <c:pt idx="20">
                  <c:v>0.09</c:v>
                </c:pt>
              </c:numCache>
            </c:numRef>
          </c:yVal>
          <c:smooth val="1"/>
          <c:extLst>
            <c:ext xmlns:c16="http://schemas.microsoft.com/office/drawing/2014/chart" uri="{C3380CC4-5D6E-409C-BE32-E72D297353CC}">
              <c16:uniqueId val="{00000000-80A8-4141-8C81-D627AA3BF6B0}"/>
            </c:ext>
          </c:extLst>
        </c:ser>
        <c:dLbls>
          <c:showLegendKey val="0"/>
          <c:showVal val="0"/>
          <c:showCatName val="0"/>
          <c:showSerName val="0"/>
          <c:showPercent val="0"/>
          <c:showBubbleSize val="0"/>
        </c:dLbls>
        <c:axId val="560106880"/>
        <c:axId val="560107440"/>
      </c:scatterChart>
      <c:valAx>
        <c:axId val="560106880"/>
        <c:scaling>
          <c:orientation val="minMax"/>
          <c:min val="0.1"/>
        </c:scaling>
        <c:delete val="0"/>
        <c:axPos val="b"/>
        <c:title>
          <c:tx>
            <c:rich>
              <a:bodyPr/>
              <a:lstStyle/>
              <a:p>
                <a:pPr>
                  <a:defRPr/>
                </a:pPr>
                <a:r>
                  <a:rPr lang="en-US"/>
                  <a:t>Risk (Standard Deviation of Portfolio's</a:t>
                </a:r>
                <a:r>
                  <a:rPr lang="en-US" baseline="0"/>
                  <a:t> Return)</a:t>
                </a:r>
                <a:endParaRPr lang="en-US"/>
              </a:p>
            </c:rich>
          </c:tx>
          <c:overlay val="0"/>
        </c:title>
        <c:numFmt formatCode="0%" sourceLinked="0"/>
        <c:majorTickMark val="out"/>
        <c:minorTickMark val="none"/>
        <c:tickLblPos val="nextTo"/>
        <c:crossAx val="560107440"/>
        <c:crosses val="autoZero"/>
        <c:crossBetween val="midCat"/>
      </c:valAx>
      <c:valAx>
        <c:axId val="560107440"/>
        <c:scaling>
          <c:orientation val="minMax"/>
          <c:min val="0.05"/>
        </c:scaling>
        <c:delete val="0"/>
        <c:axPos val="l"/>
        <c:majorGridlines/>
        <c:title>
          <c:tx>
            <c:rich>
              <a:bodyPr rot="-5400000" vert="horz"/>
              <a:lstStyle/>
              <a:p>
                <a:pPr>
                  <a:defRPr/>
                </a:pPr>
                <a:r>
                  <a:rPr lang="en-US"/>
                  <a:t>Total Return on Portfolio</a:t>
                </a:r>
              </a:p>
            </c:rich>
          </c:tx>
          <c:overlay val="0"/>
        </c:title>
        <c:numFmt formatCode="0%" sourceLinked="0"/>
        <c:majorTickMark val="out"/>
        <c:minorTickMark val="none"/>
        <c:tickLblPos val="nextTo"/>
        <c:crossAx val="560106880"/>
        <c:crosses val="autoZero"/>
        <c:crossBetween val="midCat"/>
        <c:majorUnit val="2.0000000000000011E-2"/>
      </c:valAx>
      <c:spPr>
        <a:gradFill>
          <a:gsLst>
            <a:gs pos="0">
              <a:srgbClr val="FFCCFF"/>
            </a:gs>
            <a:gs pos="50000">
              <a:srgbClr val="4F81BD">
                <a:tint val="44500"/>
                <a:satMod val="160000"/>
              </a:srgbClr>
            </a:gs>
            <a:gs pos="100000">
              <a:srgbClr val="4F81BD">
                <a:tint val="23500"/>
                <a:satMod val="160000"/>
              </a:srgbClr>
            </a:gs>
          </a:gsLst>
          <a:lin ang="5400000" scaled="0"/>
        </a:gradFill>
      </c:spPr>
    </c:plotArea>
    <c:plotVisOnly val="1"/>
    <c:dispBlanksAs val="gap"/>
    <c:showDLblsOverMax val="0"/>
  </c:chart>
  <c:printSettings>
    <c:headerFooter/>
    <c:pageMargins b="0.75000000000000078" l="0.70000000000000062" r="0.70000000000000062" t="0.75000000000000078"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Performance</a:t>
            </a:r>
            <a:r>
              <a:rPr lang="en-US" baseline="0"/>
              <a:t> of Amazon.com Stock and the S&amp;P 500: Single Index Model</a:t>
            </a:r>
            <a:endParaRPr lang="en-US"/>
          </a:p>
        </c:rich>
      </c:tx>
      <c:overlay val="0"/>
    </c:title>
    <c:autoTitleDeleted val="0"/>
    <c:plotArea>
      <c:layout>
        <c:manualLayout>
          <c:layoutTarget val="inner"/>
          <c:xMode val="edge"/>
          <c:yMode val="edge"/>
          <c:x val="4.6586736657917759E-2"/>
          <c:y val="0.18517626926590122"/>
          <c:w val="0.91848888888888891"/>
          <c:h val="0.73492640512446961"/>
        </c:manualLayout>
      </c:layout>
      <c:scatterChart>
        <c:scatterStyle val="lineMarker"/>
        <c:varyColors val="0"/>
        <c:ser>
          <c:idx val="0"/>
          <c:order val="0"/>
          <c:spPr>
            <a:ln w="28575">
              <a:noFill/>
            </a:ln>
          </c:spPr>
          <c:trendline>
            <c:trendlineType val="linear"/>
            <c:dispRSqr val="0"/>
            <c:dispEq val="0"/>
          </c:trendline>
          <c:trendline>
            <c:trendlineType val="linear"/>
            <c:dispRSqr val="0"/>
            <c:dispEq val="1"/>
            <c:trendlineLbl>
              <c:layout>
                <c:manualLayout>
                  <c:x val="-8.9482134733158358E-2"/>
                  <c:y val="-0.1860876201047556"/>
                </c:manualLayout>
              </c:layout>
              <c:numFmt formatCode="General" sourceLinked="0"/>
            </c:trendlineLbl>
          </c:trendline>
          <c:trendline>
            <c:name>Characteristic line</c:name>
            <c:trendlineType val="linear"/>
            <c:forward val="0.15000000000000024"/>
            <c:dispRSqr val="0"/>
            <c:dispEq val="0"/>
          </c:trendline>
          <c:xVal>
            <c:numRef>
              <c:f>'Return Data'!$E$6:$E$65</c:f>
              <c:numCache>
                <c:formatCode>0.00%</c:formatCode>
                <c:ptCount val="60"/>
                <c:pt idx="0">
                  <c:v>9.1084670593018875E-4</c:v>
                </c:pt>
                <c:pt idx="1">
                  <c:v>3.5609807228685945E-2</c:v>
                </c:pt>
                <c:pt idx="2">
                  <c:v>-1.2191755612808663E-3</c:v>
                </c:pt>
                <c:pt idx="3">
                  <c:v>-1.2344825997834296E-3</c:v>
                </c:pt>
                <c:pt idx="4">
                  <c:v>-1.9425625037472222E-2</c:v>
                </c:pt>
                <c:pt idx="5">
                  <c:v>3.4174446769983234E-2</c:v>
                </c:pt>
                <c:pt idx="6">
                  <c:v>1.8200754044233009E-2</c:v>
                </c:pt>
                <c:pt idx="7">
                  <c:v>1.7884341374735897E-2</c:v>
                </c:pt>
                <c:pt idx="8">
                  <c:v>3.7198260541408672E-2</c:v>
                </c:pt>
                <c:pt idx="9">
                  <c:v>-3.8923017041515325E-4</c:v>
                </c:pt>
                <c:pt idx="10">
                  <c:v>9.0912169025529985E-3</c:v>
                </c:pt>
                <c:pt idx="11">
                  <c:v>1.1576210049492646E-2</c:v>
                </c:pt>
                <c:pt idx="12">
                  <c:v>4.81383199270241E-3</c:v>
                </c:pt>
                <c:pt idx="13">
                  <c:v>1.9348768883515513E-2</c:v>
                </c:pt>
                <c:pt idx="14">
                  <c:v>5.4649232886690234E-4</c:v>
                </c:pt>
                <c:pt idx="15">
                  <c:v>1.9302894827342074E-2</c:v>
                </c:pt>
                <c:pt idx="16">
                  <c:v>2.218817477454595E-2</c:v>
                </c:pt>
                <c:pt idx="17">
                  <c:v>2.8082601368405406E-2</c:v>
                </c:pt>
                <c:pt idx="18">
                  <c:v>9.8316198188535195E-3</c:v>
                </c:pt>
                <c:pt idx="19">
                  <c:v>5.6178724645703677E-2</c:v>
                </c:pt>
                <c:pt idx="20">
                  <c:v>-3.8947379604151844E-2</c:v>
                </c:pt>
                <c:pt idx="21">
                  <c:v>-2.6884513768364281E-2</c:v>
                </c:pt>
                <c:pt idx="22">
                  <c:v>2.718801001185326E-3</c:v>
                </c:pt>
                <c:pt idx="23">
                  <c:v>2.1608353316591378E-2</c:v>
                </c:pt>
                <c:pt idx="24">
                  <c:v>4.842400204046143E-3</c:v>
                </c:pt>
                <c:pt idx="25">
                  <c:v>3.6021586465418642E-2</c:v>
                </c:pt>
                <c:pt idx="26">
                  <c:v>3.0263218631603996E-2</c:v>
                </c:pt>
                <c:pt idx="27">
                  <c:v>4.2943009181394707E-3</c:v>
                </c:pt>
                <c:pt idx="28">
                  <c:v>-6.9403358979814631E-2</c:v>
                </c:pt>
                <c:pt idx="29">
                  <c:v>1.7859381799140144E-2</c:v>
                </c:pt>
                <c:pt idx="30">
                  <c:v>-9.1776955767217297E-2</c:v>
                </c:pt>
                <c:pt idx="31">
                  <c:v>7.8684404731036967E-2</c:v>
                </c:pt>
                <c:pt idx="32">
                  <c:v>2.9728930143115964E-2</c:v>
                </c:pt>
                <c:pt idx="33">
                  <c:v>1.7924287751078408E-2</c:v>
                </c:pt>
                <c:pt idx="34">
                  <c:v>3.9313434942139368E-2</c:v>
                </c:pt>
                <c:pt idx="35">
                  <c:v>-6.5777726481161508E-2</c:v>
                </c:pt>
                <c:pt idx="36">
                  <c:v>6.8930183208215035E-2</c:v>
                </c:pt>
                <c:pt idx="37">
                  <c:v>1.312819536603934E-2</c:v>
                </c:pt>
                <c:pt idx="38">
                  <c:v>-1.8091652742267789E-2</c:v>
                </c:pt>
                <c:pt idx="39">
                  <c:v>1.7181167690656883E-2</c:v>
                </c:pt>
                <c:pt idx="40">
                  <c:v>2.0431747482144953E-2</c:v>
                </c:pt>
                <c:pt idx="41">
                  <c:v>3.4047064090915104E-2</c:v>
                </c:pt>
                <c:pt idx="42">
                  <c:v>2.8589803182446302E-2</c:v>
                </c:pt>
                <c:pt idx="43">
                  <c:v>-1.6280898111292685E-3</c:v>
                </c:pt>
                <c:pt idx="44">
                  <c:v>-8.4110469009648109E-2</c:v>
                </c:pt>
                <c:pt idx="45">
                  <c:v>-0.12511932083595659</c:v>
                </c:pt>
                <c:pt idx="46">
                  <c:v>0.12684410293315368</c:v>
                </c:pt>
                <c:pt idx="47">
                  <c:v>4.5281775012618368E-2</c:v>
                </c:pt>
                <c:pt idx="48">
                  <c:v>1.838840328350267E-2</c:v>
                </c:pt>
                <c:pt idx="49">
                  <c:v>5.5101296975444213E-2</c:v>
                </c:pt>
                <c:pt idx="50">
                  <c:v>7.0064687324219249E-2</c:v>
                </c:pt>
                <c:pt idx="51">
                  <c:v>-3.9227954095494386E-2</c:v>
                </c:pt>
                <c:pt idx="52">
                  <c:v>-2.766577460600653E-2</c:v>
                </c:pt>
                <c:pt idx="53">
                  <c:v>0.10754565805086302</c:v>
                </c:pt>
                <c:pt idx="54">
                  <c:v>3.7121406659432372E-2</c:v>
                </c:pt>
                <c:pt idx="55">
                  <c:v>-1.1136640158463601E-2</c:v>
                </c:pt>
                <c:pt idx="56">
                  <c:v>2.6091474971999741E-2</c:v>
                </c:pt>
                <c:pt idx="57">
                  <c:v>4.2438634008107733E-2</c:v>
                </c:pt>
                <c:pt idx="58">
                  <c:v>5.2425312555847307E-2</c:v>
                </c:pt>
                <c:pt idx="59">
                  <c:v>5.4865025818131288E-3</c:v>
                </c:pt>
              </c:numCache>
            </c:numRef>
          </c:xVal>
          <c:yVal>
            <c:numRef>
              <c:f>'Return Data'!$F$6:$F$65</c:f>
              <c:numCache>
                <c:formatCode>0.00%</c:formatCode>
                <c:ptCount val="60"/>
                <c:pt idx="0">
                  <c:v>-9.9198705270371109E-3</c:v>
                </c:pt>
                <c:pt idx="1">
                  <c:v>6.0353264723968382E-2</c:v>
                </c:pt>
                <c:pt idx="2">
                  <c:v>1.3639745163189174E-2</c:v>
                </c:pt>
                <c:pt idx="3">
                  <c:v>8.8603187103185238E-2</c:v>
                </c:pt>
                <c:pt idx="4">
                  <c:v>-5.6717334217236855E-2</c:v>
                </c:pt>
                <c:pt idx="5">
                  <c:v>-4.9694866744493596E-2</c:v>
                </c:pt>
                <c:pt idx="6">
                  <c:v>-9.3264051783515398E-4</c:v>
                </c:pt>
                <c:pt idx="7">
                  <c:v>9.816366235589935E-2</c:v>
                </c:pt>
                <c:pt idx="8">
                  <c:v>2.6181569101412842E-2</c:v>
                </c:pt>
                <c:pt idx="9">
                  <c:v>4.911010257552572E-2</c:v>
                </c:pt>
                <c:pt idx="10">
                  <c:v>4.3370872102961179E-2</c:v>
                </c:pt>
                <c:pt idx="11">
                  <c:v>7.5276495694834467E-2</c:v>
                </c:pt>
                <c:pt idx="12">
                  <c:v>-2.6763985375138188E-2</c:v>
                </c:pt>
                <c:pt idx="13">
                  <c:v>2.0433914256198362E-2</c:v>
                </c:pt>
                <c:pt idx="14">
                  <c:v>-7.2688784842804745E-3</c:v>
                </c:pt>
                <c:pt idx="15">
                  <c:v>-1.9630838742749471E-2</c:v>
                </c:pt>
                <c:pt idx="16">
                  <c:v>0.14971660331117545</c:v>
                </c:pt>
                <c:pt idx="17">
                  <c:v>6.4662320068030452E-2</c:v>
                </c:pt>
                <c:pt idx="18">
                  <c:v>-6.1865553431060235E-3</c:v>
                </c:pt>
                <c:pt idx="19">
                  <c:v>0.24063896549593403</c:v>
                </c:pt>
                <c:pt idx="20">
                  <c:v>4.2429085157085537E-2</c:v>
                </c:pt>
                <c:pt idx="21">
                  <c:v>-4.3049348480556797E-2</c:v>
                </c:pt>
                <c:pt idx="22">
                  <c:v>8.2074731431827253E-2</c:v>
                </c:pt>
                <c:pt idx="23">
                  <c:v>4.0539412307600886E-2</c:v>
                </c:pt>
                <c:pt idx="24">
                  <c:v>4.3065287745196038E-2</c:v>
                </c:pt>
                <c:pt idx="25">
                  <c:v>4.5675897024285914E-2</c:v>
                </c:pt>
                <c:pt idx="26">
                  <c:v>0.13236453990543015</c:v>
                </c:pt>
                <c:pt idx="27">
                  <c:v>-4.8243220275889622E-3</c:v>
                </c:pt>
                <c:pt idx="28">
                  <c:v>-0.20219170743884177</c:v>
                </c:pt>
                <c:pt idx="29">
                  <c:v>5.7671750128774221E-2</c:v>
                </c:pt>
                <c:pt idx="30">
                  <c:v>-0.11134978617571568</c:v>
                </c:pt>
                <c:pt idx="31">
                  <c:v>0.14431713894764683</c:v>
                </c:pt>
                <c:pt idx="32">
                  <c:v>-4.5906003222216454E-2</c:v>
                </c:pt>
                <c:pt idx="33">
                  <c:v>8.5935766378937864E-2</c:v>
                </c:pt>
                <c:pt idx="34">
                  <c:v>8.1858778604520524E-2</c:v>
                </c:pt>
                <c:pt idx="35">
                  <c:v>-7.8613288430815192E-2</c:v>
                </c:pt>
                <c:pt idx="36">
                  <c:v>6.6791767427062221E-2</c:v>
                </c:pt>
                <c:pt idx="37">
                  <c:v>-1.4179103588929438E-2</c:v>
                </c:pt>
                <c:pt idx="38">
                  <c:v>-4.8473836549705253E-2</c:v>
                </c:pt>
                <c:pt idx="39">
                  <c:v>-2.2732776806389545E-2</c:v>
                </c:pt>
                <c:pt idx="40">
                  <c:v>2.3474718851702887E-2</c:v>
                </c:pt>
                <c:pt idx="41">
                  <c:v>1.3587301193268102E-2</c:v>
                </c:pt>
                <c:pt idx="42">
                  <c:v>2.6121676876964622E-2</c:v>
                </c:pt>
                <c:pt idx="43">
                  <c:v>8.7063819356746175E-2</c:v>
                </c:pt>
                <c:pt idx="44">
                  <c:v>-6.2213734519593715E-2</c:v>
                </c:pt>
                <c:pt idx="45">
                  <c:v>3.5020555275381546E-2</c:v>
                </c:pt>
                <c:pt idx="46">
                  <c:v>0.26890016863862753</c:v>
                </c:pt>
                <c:pt idx="47">
                  <c:v>-1.2784916329830261E-2</c:v>
                </c:pt>
                <c:pt idx="48">
                  <c:v>0.12956674698783996</c:v>
                </c:pt>
                <c:pt idx="49">
                  <c:v>0.14711356811835399</c:v>
                </c:pt>
                <c:pt idx="50">
                  <c:v>9.0460973985156873E-2</c:v>
                </c:pt>
                <c:pt idx="51">
                  <c:v>-8.7578524357153492E-2</c:v>
                </c:pt>
                <c:pt idx="52">
                  <c:v>-3.575412268282209E-2</c:v>
                </c:pt>
                <c:pt idx="53">
                  <c:v>4.3439929271318262E-2</c:v>
                </c:pt>
                <c:pt idx="54">
                  <c:v>2.8058323728780383E-2</c:v>
                </c:pt>
                <c:pt idx="55">
                  <c:v>-1.5576012397923443E-2</c:v>
                </c:pt>
                <c:pt idx="56">
                  <c:v>-3.5328432640226198E-2</c:v>
                </c:pt>
                <c:pt idx="57">
                  <c:v>3.7186293426835694E-4</c:v>
                </c:pt>
                <c:pt idx="58">
                  <c:v>0.1206626314084687</c:v>
                </c:pt>
                <c:pt idx="59">
                  <c:v>-7.0470222671807109E-2</c:v>
                </c:pt>
              </c:numCache>
            </c:numRef>
          </c:yVal>
          <c:smooth val="0"/>
          <c:extLst>
            <c:ext xmlns:c16="http://schemas.microsoft.com/office/drawing/2014/chart" uri="{C3380CC4-5D6E-409C-BE32-E72D297353CC}">
              <c16:uniqueId val="{00000003-B430-4C37-B58C-22362248DB67}"/>
            </c:ext>
          </c:extLst>
        </c:ser>
        <c:dLbls>
          <c:showLegendKey val="0"/>
          <c:showVal val="0"/>
          <c:showCatName val="0"/>
          <c:showSerName val="0"/>
          <c:showPercent val="0"/>
          <c:showBubbleSize val="0"/>
        </c:dLbls>
        <c:axId val="445102272"/>
        <c:axId val="445102832"/>
      </c:scatterChart>
      <c:valAx>
        <c:axId val="445102272"/>
        <c:scaling>
          <c:orientation val="minMax"/>
          <c:max val="0.2"/>
        </c:scaling>
        <c:delete val="0"/>
        <c:axPos val="b"/>
        <c:title>
          <c:tx>
            <c:rich>
              <a:bodyPr/>
              <a:lstStyle/>
              <a:p>
                <a:pPr>
                  <a:defRPr/>
                </a:pPr>
                <a:r>
                  <a:rPr lang="en-US"/>
                  <a:t>S&amp;P 500 Return</a:t>
                </a:r>
              </a:p>
            </c:rich>
          </c:tx>
          <c:overlay val="0"/>
        </c:title>
        <c:numFmt formatCode="0%" sourceLinked="0"/>
        <c:majorTickMark val="out"/>
        <c:minorTickMark val="none"/>
        <c:tickLblPos val="nextTo"/>
        <c:crossAx val="445102832"/>
        <c:crosses val="autoZero"/>
        <c:crossBetween val="midCat"/>
      </c:valAx>
      <c:valAx>
        <c:axId val="445102832"/>
        <c:scaling>
          <c:orientation val="minMax"/>
          <c:min val="-0.4"/>
        </c:scaling>
        <c:delete val="0"/>
        <c:axPos val="l"/>
        <c:majorGridlines>
          <c:spPr>
            <a:ln w="0">
              <a:solidFill>
                <a:schemeClr val="bg1"/>
              </a:solidFill>
            </a:ln>
          </c:spPr>
        </c:majorGridlines>
        <c:title>
          <c:tx>
            <c:rich>
              <a:bodyPr rot="-5400000" vert="horz"/>
              <a:lstStyle/>
              <a:p>
                <a:pPr>
                  <a:defRPr/>
                </a:pPr>
                <a:r>
                  <a:rPr lang="en-US"/>
                  <a:t>Amazon.com Return</a:t>
                </a:r>
              </a:p>
            </c:rich>
          </c:tx>
          <c:overlay val="0"/>
        </c:title>
        <c:numFmt formatCode="0%" sourceLinked="0"/>
        <c:majorTickMark val="out"/>
        <c:minorTickMark val="none"/>
        <c:tickLblPos val="nextTo"/>
        <c:crossAx val="445102272"/>
        <c:crosses val="autoZero"/>
        <c:crossBetween val="midCat"/>
      </c:valAx>
    </c:plotArea>
    <c:plotVisOnly val="1"/>
    <c:dispBlanksAs val="gap"/>
    <c:showDLblsOverMax val="0"/>
  </c:chart>
  <c:printSettings>
    <c:headerFooter/>
    <c:pageMargins b="0.75000000000000155" l="0.70000000000000062" r="0.70000000000000062" t="0.75000000000000155"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3" Type="http://schemas.openxmlformats.org/officeDocument/2006/relationships/hyperlink" Target="#'Section 11.8'!A34"/><Relationship Id="rId2" Type="http://schemas.openxmlformats.org/officeDocument/2006/relationships/hyperlink" Target="#'Section 11.2'!A84"/><Relationship Id="rId1" Type="http://schemas.openxmlformats.org/officeDocument/2006/relationships/hyperlink" Target="#'Section 11.2'!A19"/><Relationship Id="rId6" Type="http://schemas.openxmlformats.org/officeDocument/2006/relationships/image" Target="../media/image1.PNG"/><Relationship Id="rId5" Type="http://schemas.openxmlformats.org/officeDocument/2006/relationships/hyperlink" Target="#'Section 11.8'!A108"/><Relationship Id="rId4" Type="http://schemas.openxmlformats.org/officeDocument/2006/relationships/hyperlink" Target="#'Section 11.8'!A43"/></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chart" Target="../charts/chart2.xml"/><Relationship Id="rId5" Type="http://schemas.openxmlformats.org/officeDocument/2006/relationships/image" Target="../media/image8.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xdr:from>
      <xdr:col>3</xdr:col>
      <xdr:colOff>0</xdr:colOff>
      <xdr:row>11</xdr:row>
      <xdr:rowOff>0</xdr:rowOff>
    </xdr:from>
    <xdr:to>
      <xdr:col>3</xdr:col>
      <xdr:colOff>2743200</xdr:colOff>
      <xdr:row>11</xdr:row>
      <xdr:rowOff>274320</xdr:rowOff>
    </xdr:to>
    <xdr:sp macro="" textlink="">
      <xdr:nvSpPr>
        <xdr:cNvPr id="3" name="TextBox 2">
          <a:hlinkClick xmlns:r="http://schemas.openxmlformats.org/officeDocument/2006/relationships" r:id="rId1"/>
          <a:extLst>
            <a:ext uri="{FF2B5EF4-FFF2-40B4-BE49-F238E27FC236}">
              <a16:creationId xmlns:a16="http://schemas.microsoft.com/office/drawing/2014/main" id="{00000000-0008-0000-0000-000003000000}"/>
            </a:ext>
          </a:extLst>
        </xdr:cNvPr>
        <xdr:cNvSpPr txBox="1"/>
      </xdr:nvSpPr>
      <xdr:spPr>
        <a:xfrm>
          <a:off x="1828800" y="2095500"/>
          <a:ext cx="609600" cy="188595"/>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noAutofit/>
        </a:bodyPr>
        <a:lstStyle/>
        <a:p>
          <a:pPr algn="ctr"/>
          <a:r>
            <a:rPr lang="en-US" sz="1400" b="1"/>
            <a:t>SQRT</a:t>
          </a:r>
        </a:p>
      </xdr:txBody>
    </xdr:sp>
    <xdr:clientData/>
  </xdr:twoCellAnchor>
  <xdr:oneCellAnchor>
    <xdr:from>
      <xdr:col>3</xdr:col>
      <xdr:colOff>0</xdr:colOff>
      <xdr:row>12</xdr:row>
      <xdr:rowOff>0</xdr:rowOff>
    </xdr:from>
    <xdr:ext cx="2743200" cy="274320"/>
    <xdr:sp macro="" textlink="">
      <xdr:nvSpPr>
        <xdr:cNvPr id="4" name="TextBox 3">
          <a:hlinkClick xmlns:r="http://schemas.openxmlformats.org/officeDocument/2006/relationships" r:id="rId2"/>
          <a:extLst>
            <a:ext uri="{FF2B5EF4-FFF2-40B4-BE49-F238E27FC236}">
              <a16:creationId xmlns:a16="http://schemas.microsoft.com/office/drawing/2014/main" id="{00000000-0008-0000-0000-000004000000}"/>
            </a:ext>
          </a:extLst>
        </xdr:cNvPr>
        <xdr:cNvSpPr txBox="1"/>
      </xdr:nvSpPr>
      <xdr:spPr>
        <a:xfrm>
          <a:off x="1828800" y="3009900"/>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COVAR</a:t>
          </a:r>
        </a:p>
      </xdr:txBody>
    </xdr:sp>
    <xdr:clientData/>
  </xdr:oneCellAnchor>
  <xdr:oneCellAnchor>
    <xdr:from>
      <xdr:col>3</xdr:col>
      <xdr:colOff>0</xdr:colOff>
      <xdr:row>13</xdr:row>
      <xdr:rowOff>0</xdr:rowOff>
    </xdr:from>
    <xdr:ext cx="2743200" cy="274320"/>
    <xdr:sp macro="" textlink="">
      <xdr:nvSpPr>
        <xdr:cNvPr id="5" name="TextBox 4">
          <a:hlinkClick xmlns:r="http://schemas.openxmlformats.org/officeDocument/2006/relationships" r:id="rId2"/>
          <a:extLst>
            <a:ext uri="{FF2B5EF4-FFF2-40B4-BE49-F238E27FC236}">
              <a16:creationId xmlns:a16="http://schemas.microsoft.com/office/drawing/2014/main" id="{00000000-0008-0000-0000-000005000000}"/>
            </a:ext>
          </a:extLst>
        </xdr:cNvPr>
        <xdr:cNvSpPr txBox="1"/>
      </xdr:nvSpPr>
      <xdr:spPr>
        <a:xfrm>
          <a:off x="1828800" y="3305175"/>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CORREL</a:t>
          </a:r>
        </a:p>
      </xdr:txBody>
    </xdr:sp>
    <xdr:clientData/>
  </xdr:oneCellAnchor>
  <xdr:oneCellAnchor>
    <xdr:from>
      <xdr:col>3</xdr:col>
      <xdr:colOff>0</xdr:colOff>
      <xdr:row>14</xdr:row>
      <xdr:rowOff>0</xdr:rowOff>
    </xdr:from>
    <xdr:ext cx="2743200" cy="274320"/>
    <xdr:sp macro="" textlink="">
      <xdr:nvSpPr>
        <xdr:cNvPr id="6" name="TextBox 5">
          <a:hlinkClick xmlns:r="http://schemas.openxmlformats.org/officeDocument/2006/relationships" r:id="rId3"/>
          <a:extLst>
            <a:ext uri="{FF2B5EF4-FFF2-40B4-BE49-F238E27FC236}">
              <a16:creationId xmlns:a16="http://schemas.microsoft.com/office/drawing/2014/main" id="{00000000-0008-0000-0000-000006000000}"/>
            </a:ext>
          </a:extLst>
        </xdr:cNvPr>
        <xdr:cNvSpPr txBox="1"/>
      </xdr:nvSpPr>
      <xdr:spPr>
        <a:xfrm>
          <a:off x="1828800" y="3600450"/>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Adding</a:t>
          </a:r>
          <a:r>
            <a:rPr lang="en-US" sz="1400" b="1" baseline="0"/>
            <a:t> a trendline</a:t>
          </a:r>
          <a:endParaRPr lang="en-US" sz="1400" b="1"/>
        </a:p>
      </xdr:txBody>
    </xdr:sp>
    <xdr:clientData/>
  </xdr:oneCellAnchor>
  <xdr:oneCellAnchor>
    <xdr:from>
      <xdr:col>3</xdr:col>
      <xdr:colOff>0</xdr:colOff>
      <xdr:row>15</xdr:row>
      <xdr:rowOff>0</xdr:rowOff>
    </xdr:from>
    <xdr:ext cx="2743200" cy="274320"/>
    <xdr:sp macro="" textlink="">
      <xdr:nvSpPr>
        <xdr:cNvPr id="7" name="TextBox 6">
          <a:hlinkClick xmlns:r="http://schemas.openxmlformats.org/officeDocument/2006/relationships" r:id="rId4"/>
          <a:extLst>
            <a:ext uri="{FF2B5EF4-FFF2-40B4-BE49-F238E27FC236}">
              <a16:creationId xmlns:a16="http://schemas.microsoft.com/office/drawing/2014/main" id="{00000000-0008-0000-0000-000007000000}"/>
            </a:ext>
          </a:extLst>
        </xdr:cNvPr>
        <xdr:cNvSpPr txBox="1"/>
      </xdr:nvSpPr>
      <xdr:spPr>
        <a:xfrm>
          <a:off x="1828800" y="3895725"/>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Regression</a:t>
          </a:r>
          <a:r>
            <a:rPr lang="en-US" sz="1400" b="1" baseline="0"/>
            <a:t> estimates</a:t>
          </a:r>
          <a:endParaRPr lang="en-US" sz="1400" b="1"/>
        </a:p>
      </xdr:txBody>
    </xdr:sp>
    <xdr:clientData/>
  </xdr:oneCellAnchor>
  <xdr:oneCellAnchor>
    <xdr:from>
      <xdr:col>3</xdr:col>
      <xdr:colOff>0</xdr:colOff>
      <xdr:row>16</xdr:row>
      <xdr:rowOff>0</xdr:rowOff>
    </xdr:from>
    <xdr:ext cx="2743200" cy="274320"/>
    <xdr:sp macro="" textlink="">
      <xdr:nvSpPr>
        <xdr:cNvPr id="8" name="TextBox 7">
          <a:hlinkClick xmlns:r="http://schemas.openxmlformats.org/officeDocument/2006/relationships" r:id="rId5"/>
          <a:extLst>
            <a:ext uri="{FF2B5EF4-FFF2-40B4-BE49-F238E27FC236}">
              <a16:creationId xmlns:a16="http://schemas.microsoft.com/office/drawing/2014/main" id="{00000000-0008-0000-0000-000008000000}"/>
            </a:ext>
          </a:extLst>
        </xdr:cNvPr>
        <xdr:cNvSpPr txBox="1"/>
      </xdr:nvSpPr>
      <xdr:spPr>
        <a:xfrm>
          <a:off x="1828800" y="4191000"/>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SLOPE</a:t>
          </a:r>
        </a:p>
      </xdr:txBody>
    </xdr:sp>
    <xdr:clientData/>
  </xdr:oneCellAnchor>
  <xdr:oneCellAnchor>
    <xdr:from>
      <xdr:col>3</xdr:col>
      <xdr:colOff>0</xdr:colOff>
      <xdr:row>17</xdr:row>
      <xdr:rowOff>0</xdr:rowOff>
    </xdr:from>
    <xdr:ext cx="2743200" cy="274320"/>
    <xdr:sp macro="" textlink="">
      <xdr:nvSpPr>
        <xdr:cNvPr id="12" name="TextBox 11">
          <a:hlinkClick xmlns:r="http://schemas.openxmlformats.org/officeDocument/2006/relationships" r:id="rId5"/>
          <a:extLst>
            <a:ext uri="{FF2B5EF4-FFF2-40B4-BE49-F238E27FC236}">
              <a16:creationId xmlns:a16="http://schemas.microsoft.com/office/drawing/2014/main" id="{00000000-0008-0000-0000-00000C000000}"/>
            </a:ext>
          </a:extLst>
        </xdr:cNvPr>
        <xdr:cNvSpPr txBox="1"/>
      </xdr:nvSpPr>
      <xdr:spPr>
        <a:xfrm>
          <a:off x="1828800" y="4486275"/>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INTERCEPT</a:t>
          </a:r>
        </a:p>
      </xdr:txBody>
    </xdr:sp>
    <xdr:clientData/>
  </xdr:oneCellAnchor>
  <xdr:twoCellAnchor editAs="oneCell">
    <xdr:from>
      <xdr:col>4</xdr:col>
      <xdr:colOff>0</xdr:colOff>
      <xdr:row>26</xdr:row>
      <xdr:rowOff>0</xdr:rowOff>
    </xdr:from>
    <xdr:to>
      <xdr:col>4</xdr:col>
      <xdr:colOff>514422</xdr:colOff>
      <xdr:row>27</xdr:row>
      <xdr:rowOff>28607</xdr:rowOff>
    </xdr:to>
    <xdr:pic>
      <xdr:nvPicPr>
        <xdr:cNvPr id="10" name="Picture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67250" y="6572250"/>
          <a:ext cx="514422" cy="2286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76200</xdr:colOff>
      <xdr:row>20</xdr:row>
      <xdr:rowOff>171450</xdr:rowOff>
    </xdr:from>
    <xdr:to>
      <xdr:col>6</xdr:col>
      <xdr:colOff>657875</xdr:colOff>
      <xdr:row>31</xdr:row>
      <xdr:rowOff>143178</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 y="5124450"/>
          <a:ext cx="4658375" cy="2172003"/>
        </a:xfrm>
        <a:prstGeom prst="rect">
          <a:avLst/>
        </a:prstGeom>
      </xdr:spPr>
    </xdr:pic>
    <xdr:clientData/>
  </xdr:twoCellAnchor>
  <xdr:twoCellAnchor editAs="oneCell">
    <xdr:from>
      <xdr:col>1</xdr:col>
      <xdr:colOff>342900</xdr:colOff>
      <xdr:row>85</xdr:row>
      <xdr:rowOff>28575</xdr:rowOff>
    </xdr:from>
    <xdr:to>
      <xdr:col>6</xdr:col>
      <xdr:colOff>336517</xdr:colOff>
      <xdr:row>97</xdr:row>
      <xdr:rowOff>171450</xdr:rowOff>
    </xdr:to>
    <xdr:pic>
      <xdr:nvPicPr>
        <xdr:cNvPr id="3" name="Picture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57225" y="20183475"/>
          <a:ext cx="5051392" cy="2543175"/>
        </a:xfrm>
        <a:prstGeom prst="rect">
          <a:avLst/>
        </a:prstGeom>
      </xdr:spPr>
    </xdr:pic>
    <xdr:clientData/>
  </xdr:twoCellAnchor>
  <xdr:twoCellAnchor editAs="oneCell">
    <xdr:from>
      <xdr:col>6</xdr:col>
      <xdr:colOff>619126</xdr:colOff>
      <xdr:row>85</xdr:row>
      <xdr:rowOff>19050</xdr:rowOff>
    </xdr:from>
    <xdr:to>
      <xdr:col>12</xdr:col>
      <xdr:colOff>131242</xdr:colOff>
      <xdr:row>98</xdr:row>
      <xdr:rowOff>0</xdr:rowOff>
    </xdr:to>
    <xdr:pic>
      <xdr:nvPicPr>
        <xdr:cNvPr id="4" name="Picture 3"/>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991226" y="20173950"/>
          <a:ext cx="5512866" cy="25812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47</xdr:row>
      <xdr:rowOff>0</xdr:rowOff>
    </xdr:from>
    <xdr:to>
      <xdr:col>7</xdr:col>
      <xdr:colOff>800100</xdr:colOff>
      <xdr:row>70</xdr:row>
      <xdr:rowOff>142875</xdr:rowOff>
    </xdr:to>
    <xdr:graphicFrame macro="">
      <xdr:nvGraphicFramePr>
        <xdr:cNvPr id="4" name="Chart 3">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8</xdr:row>
      <xdr:rowOff>0</xdr:rowOff>
    </xdr:from>
    <xdr:to>
      <xdr:col>9</xdr:col>
      <xdr:colOff>276225</xdr:colOff>
      <xdr:row>29</xdr:row>
      <xdr:rowOff>123825</xdr:rowOff>
    </xdr:to>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xdr:col>
      <xdr:colOff>66675</xdr:colOff>
      <xdr:row>44</xdr:row>
      <xdr:rowOff>133350</xdr:rowOff>
    </xdr:from>
    <xdr:to>
      <xdr:col>6</xdr:col>
      <xdr:colOff>48170</xdr:colOff>
      <xdr:row>54</xdr:row>
      <xdr:rowOff>124103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04950" y="10887075"/>
          <a:ext cx="3905795" cy="1991003"/>
        </a:xfrm>
        <a:prstGeom prst="rect">
          <a:avLst/>
        </a:prstGeom>
      </xdr:spPr>
    </xdr:pic>
    <xdr:clientData/>
  </xdr:twoCellAnchor>
  <xdr:twoCellAnchor editAs="oneCell">
    <xdr:from>
      <xdr:col>2</xdr:col>
      <xdr:colOff>19050</xdr:colOff>
      <xdr:row>56</xdr:row>
      <xdr:rowOff>123825</xdr:rowOff>
    </xdr:from>
    <xdr:to>
      <xdr:col>6</xdr:col>
      <xdr:colOff>229177</xdr:colOff>
      <xdr:row>75</xdr:row>
      <xdr:rowOff>513</xdr:rowOff>
    </xdr:to>
    <xdr:pic>
      <xdr:nvPicPr>
        <xdr:cNvPr id="5" name="Picture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57325" y="13277850"/>
          <a:ext cx="4134427" cy="3677163"/>
        </a:xfrm>
        <a:prstGeom prst="rect">
          <a:avLst/>
        </a:prstGeom>
      </xdr:spPr>
    </xdr:pic>
    <xdr:clientData/>
  </xdr:twoCellAnchor>
  <xdr:twoCellAnchor editAs="oneCell">
    <xdr:from>
      <xdr:col>1</xdr:col>
      <xdr:colOff>66675</xdr:colOff>
      <xdr:row>110</xdr:row>
      <xdr:rowOff>38100</xdr:rowOff>
    </xdr:from>
    <xdr:to>
      <xdr:col>5</xdr:col>
      <xdr:colOff>963874</xdr:colOff>
      <xdr:row>121</xdr:row>
      <xdr:rowOff>123825</xdr:rowOff>
    </xdr:to>
    <xdr:pic>
      <xdr:nvPicPr>
        <xdr:cNvPr id="3" name="Picture 2"/>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81000" y="24650700"/>
          <a:ext cx="4964374" cy="2286000"/>
        </a:xfrm>
        <a:prstGeom prst="rect">
          <a:avLst/>
        </a:prstGeom>
      </xdr:spPr>
    </xdr:pic>
    <xdr:clientData/>
  </xdr:twoCellAnchor>
  <xdr:twoCellAnchor editAs="oneCell">
    <xdr:from>
      <xdr:col>6</xdr:col>
      <xdr:colOff>381000</xdr:colOff>
      <xdr:row>110</xdr:row>
      <xdr:rowOff>38100</xdr:rowOff>
    </xdr:from>
    <xdr:to>
      <xdr:col>11</xdr:col>
      <xdr:colOff>447675</xdr:colOff>
      <xdr:row>121</xdr:row>
      <xdr:rowOff>133350</xdr:rowOff>
    </xdr:to>
    <xdr:pic>
      <xdr:nvPicPr>
        <xdr:cNvPr id="8" name="Picture 7"/>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743575" y="24650700"/>
          <a:ext cx="4972050" cy="2295525"/>
        </a:xfrm>
        <a:prstGeom prst="rect">
          <a:avLst/>
        </a:prstGeom>
      </xdr:spPr>
    </xdr:pic>
    <xdr:clientData/>
  </xdr:twoCellAnchor>
</xdr:wsDr>
</file>

<file path=xl/drawings/drawing5.xml><?xml version="1.0" encoding="utf-8"?>
<c:userShapes xmlns:c="http://schemas.openxmlformats.org/drawingml/2006/chart">
  <cdr:relSizeAnchor xmlns:cdr="http://schemas.openxmlformats.org/drawingml/2006/chartDrawing">
    <cdr:from>
      <cdr:x>0.35333</cdr:x>
      <cdr:y>0.09692</cdr:y>
    </cdr:from>
    <cdr:to>
      <cdr:x>0.448</cdr:x>
      <cdr:y>0.22467</cdr:y>
    </cdr:to>
    <cdr:sp macro="" textlink="">
      <cdr:nvSpPr>
        <cdr:cNvPr id="2" name="TextBox 1"/>
        <cdr:cNvSpPr txBox="1"/>
      </cdr:nvSpPr>
      <cdr:spPr>
        <a:xfrm xmlns:a="http://schemas.openxmlformats.org/drawingml/2006/main">
          <a:off x="2524125" y="419100"/>
          <a:ext cx="676275" cy="552450"/>
        </a:xfrm>
        <a:prstGeom xmlns:a="http://schemas.openxmlformats.org/drawingml/2006/main" prst="rect">
          <a:avLst/>
        </a:prstGeom>
      </cdr:spPr>
      <cdr:txBody>
        <a:bodyPr xmlns:a="http://schemas.openxmlformats.org/drawingml/2006/main"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0.73915</cdr:x>
      <cdr:y>0.18745</cdr:y>
    </cdr:from>
    <cdr:to>
      <cdr:x>0.93187</cdr:x>
      <cdr:y>0.26578</cdr:y>
    </cdr:to>
    <cdr:sp macro="" textlink="">
      <cdr:nvSpPr>
        <cdr:cNvPr id="3" name="TextBox 2"/>
        <cdr:cNvSpPr txBox="1"/>
      </cdr:nvSpPr>
      <cdr:spPr>
        <a:xfrm xmlns:a="http://schemas.openxmlformats.org/drawingml/2006/main" rot="20786350">
          <a:off x="5280274" y="810593"/>
          <a:ext cx="1376754" cy="338731"/>
        </a:xfrm>
        <a:prstGeom xmlns:a="http://schemas.openxmlformats.org/drawingml/2006/main" prst="rect">
          <a:avLst/>
        </a:prstGeom>
      </cdr:spPr>
      <cdr:txBody>
        <a:bodyPr xmlns:a="http://schemas.openxmlformats.org/drawingml/2006/main" wrap="square" rtlCol="0"/>
        <a:lstStyle xmlns:a="http://schemas.openxmlformats.org/drawingml/2006/main"/>
        <a:p xmlns:a="http://schemas.openxmlformats.org/drawingml/2006/main">
          <a:r>
            <a:rPr lang="en-US" sz="1100"/>
            <a:t>Characteristic line</a:t>
          </a:r>
        </a:p>
      </cdr:txBody>
    </cdr:sp>
  </cdr:relSizeAnchor>
  <cdr:relSizeAnchor xmlns:cdr="http://schemas.openxmlformats.org/drawingml/2006/chartDrawing">
    <cdr:from>
      <cdr:x>0.83466</cdr:x>
      <cdr:y>0.26432</cdr:y>
    </cdr:from>
    <cdr:to>
      <cdr:x>0.848</cdr:x>
      <cdr:y>0.37885</cdr:y>
    </cdr:to>
    <cdr:sp macro="" textlink="">
      <cdr:nvSpPr>
        <cdr:cNvPr id="7" name="Straight Arrow Connector 6"/>
        <cdr:cNvSpPr/>
      </cdr:nvSpPr>
      <cdr:spPr>
        <a:xfrm xmlns:a="http://schemas.openxmlformats.org/drawingml/2006/main" rot="5400000" flipV="1">
          <a:off x="5762608" y="1343008"/>
          <a:ext cx="495288" cy="95298"/>
        </a:xfrm>
        <a:prstGeom xmlns:a="http://schemas.openxmlformats.org/drawingml/2006/main" prst="straightConnector1">
          <a:avLst/>
        </a:prstGeom>
        <a:ln xmlns:a="http://schemas.openxmlformats.org/drawingml/2006/main">
          <a:tailEnd type="arrow"/>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p xmlns:a="http://schemas.openxmlformats.org/drawingml/2006/main">
          <a:endParaRPr lang="en-US"/>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04"/>
  <sheetViews>
    <sheetView tabSelected="1" workbookViewId="0"/>
  </sheetViews>
  <sheetFormatPr defaultColWidth="9.140625" defaultRowHeight="12.75" x14ac:dyDescent="0.2"/>
  <cols>
    <col min="1" max="3" width="9.140625" style="4"/>
    <col min="4" max="4" width="42.5703125" style="4" customWidth="1"/>
    <col min="5" max="16384" width="9.140625" style="4"/>
  </cols>
  <sheetData>
    <row r="1" spans="1:29" x14ac:dyDescent="0.2">
      <c r="A1" s="17"/>
      <c r="B1" s="17"/>
      <c r="C1" s="17"/>
      <c r="D1" s="17"/>
      <c r="E1" s="17"/>
      <c r="F1" s="17"/>
      <c r="G1" s="17"/>
      <c r="H1" s="17"/>
      <c r="I1" s="17"/>
      <c r="J1" s="17"/>
      <c r="K1" s="17"/>
      <c r="L1" s="17"/>
      <c r="M1" s="3"/>
      <c r="N1" s="3"/>
      <c r="O1" s="3"/>
      <c r="P1" s="3"/>
      <c r="Q1" s="3"/>
      <c r="R1" s="3"/>
      <c r="S1" s="3"/>
      <c r="T1" s="3"/>
      <c r="U1" s="3"/>
      <c r="V1" s="3"/>
      <c r="W1" s="3"/>
      <c r="X1" s="3"/>
      <c r="Y1" s="3"/>
      <c r="Z1" s="3"/>
      <c r="AA1" s="3"/>
      <c r="AB1" s="3"/>
      <c r="AC1" s="3"/>
    </row>
    <row r="2" spans="1:29" x14ac:dyDescent="0.2">
      <c r="A2" s="17"/>
      <c r="B2" s="17"/>
      <c r="C2" s="17"/>
      <c r="D2" s="17"/>
      <c r="E2" s="17"/>
      <c r="F2" s="17"/>
      <c r="G2" s="17"/>
      <c r="H2" s="17"/>
      <c r="I2" s="17"/>
      <c r="J2" s="17"/>
      <c r="K2" s="17"/>
      <c r="L2" s="17"/>
      <c r="M2" s="3"/>
      <c r="N2" s="3"/>
      <c r="O2" s="3"/>
      <c r="P2" s="3"/>
      <c r="Q2" s="3"/>
      <c r="R2" s="3"/>
      <c r="S2" s="3"/>
      <c r="T2" s="3"/>
      <c r="U2" s="3"/>
      <c r="V2" s="3"/>
      <c r="W2" s="3"/>
      <c r="X2" s="3"/>
      <c r="Y2" s="3"/>
      <c r="Z2" s="3"/>
      <c r="AA2" s="3"/>
      <c r="AB2" s="3"/>
      <c r="AC2" s="3"/>
    </row>
    <row r="3" spans="1:29" ht="15.75" x14ac:dyDescent="0.25">
      <c r="A3" s="17"/>
      <c r="B3" s="17"/>
      <c r="C3" s="17"/>
      <c r="D3" s="8" t="s">
        <v>135</v>
      </c>
      <c r="E3" s="7"/>
      <c r="F3" s="7"/>
      <c r="G3" s="17"/>
      <c r="H3" s="17"/>
      <c r="I3" s="17"/>
      <c r="J3" s="17"/>
      <c r="K3" s="17"/>
      <c r="L3" s="17"/>
      <c r="M3" s="3"/>
      <c r="N3" s="3"/>
      <c r="O3" s="3"/>
      <c r="P3" s="3"/>
      <c r="Q3" s="3"/>
      <c r="R3" s="3"/>
      <c r="S3" s="3"/>
      <c r="T3" s="3"/>
      <c r="U3" s="3"/>
      <c r="V3" s="3"/>
      <c r="W3" s="3"/>
      <c r="X3" s="3"/>
      <c r="Y3" s="3"/>
      <c r="Z3" s="3"/>
      <c r="AA3" s="3"/>
      <c r="AB3" s="3"/>
      <c r="AC3" s="3"/>
    </row>
    <row r="4" spans="1:29" ht="15.75" x14ac:dyDescent="0.25">
      <c r="A4" s="17"/>
      <c r="B4" s="17"/>
      <c r="C4" s="17"/>
      <c r="D4" s="9" t="s">
        <v>148</v>
      </c>
      <c r="E4" s="7"/>
      <c r="F4" s="7"/>
      <c r="G4" s="17"/>
      <c r="H4" s="17"/>
      <c r="I4" s="17"/>
      <c r="J4" s="17"/>
      <c r="K4" s="17"/>
      <c r="L4" s="17"/>
      <c r="M4" s="3"/>
      <c r="N4" s="3"/>
      <c r="O4" s="3"/>
      <c r="P4" s="3"/>
      <c r="Q4" s="3"/>
      <c r="R4" s="3"/>
      <c r="S4" s="3"/>
      <c r="T4" s="3"/>
      <c r="U4" s="3"/>
      <c r="V4" s="3"/>
      <c r="W4" s="3"/>
      <c r="X4" s="3"/>
      <c r="Y4" s="3"/>
      <c r="Z4" s="3"/>
      <c r="AA4" s="3"/>
      <c r="AB4" s="3"/>
      <c r="AC4" s="3"/>
    </row>
    <row r="5" spans="1:29" ht="15.75" x14ac:dyDescent="0.25">
      <c r="A5" s="17"/>
      <c r="B5" s="17"/>
      <c r="C5" s="17"/>
      <c r="D5" s="8" t="s">
        <v>84</v>
      </c>
      <c r="E5" s="7"/>
      <c r="F5" s="7"/>
      <c r="G5" s="17"/>
      <c r="H5" s="17"/>
      <c r="I5" s="17"/>
      <c r="J5" s="17"/>
      <c r="K5" s="17"/>
      <c r="L5" s="17"/>
      <c r="M5" s="3"/>
      <c r="N5" s="3"/>
      <c r="O5" s="3"/>
      <c r="P5" s="3"/>
      <c r="Q5" s="3"/>
      <c r="R5" s="3"/>
      <c r="S5" s="3"/>
      <c r="T5" s="3"/>
      <c r="U5" s="3"/>
      <c r="V5" s="3"/>
      <c r="W5" s="3"/>
      <c r="X5" s="3"/>
      <c r="Y5" s="3"/>
      <c r="Z5" s="3"/>
      <c r="AA5" s="3"/>
      <c r="AB5" s="3"/>
      <c r="AC5" s="3"/>
    </row>
    <row r="6" spans="1:29" ht="15.75" x14ac:dyDescent="0.25">
      <c r="A6" s="17"/>
      <c r="B6" s="17"/>
      <c r="C6" s="17"/>
      <c r="D6" s="8" t="s">
        <v>149</v>
      </c>
      <c r="E6" s="7"/>
      <c r="F6" s="7"/>
      <c r="G6" s="17"/>
      <c r="H6" s="17"/>
      <c r="I6" s="17"/>
      <c r="J6" s="17"/>
      <c r="K6" s="17"/>
      <c r="L6" s="17"/>
      <c r="M6" s="3"/>
      <c r="N6" s="3"/>
      <c r="O6" s="3"/>
      <c r="P6" s="3"/>
      <c r="Q6" s="3"/>
      <c r="R6" s="3"/>
      <c r="S6" s="3"/>
      <c r="T6" s="3"/>
      <c r="U6" s="3"/>
      <c r="V6" s="3"/>
      <c r="W6" s="3"/>
      <c r="X6" s="3"/>
      <c r="Y6" s="3"/>
      <c r="Z6" s="3"/>
      <c r="AA6" s="3"/>
      <c r="AB6" s="3"/>
      <c r="AC6" s="3"/>
    </row>
    <row r="7" spans="1:29" x14ac:dyDescent="0.2">
      <c r="A7" s="17"/>
      <c r="B7" s="17"/>
      <c r="C7" s="17"/>
      <c r="D7" s="17"/>
      <c r="E7" s="17"/>
      <c r="F7" s="17"/>
      <c r="G7" s="17"/>
      <c r="H7" s="17"/>
      <c r="I7" s="17"/>
      <c r="J7" s="17"/>
      <c r="K7" s="17"/>
      <c r="L7" s="17"/>
      <c r="M7" s="3"/>
      <c r="N7" s="3"/>
      <c r="O7" s="3"/>
      <c r="P7" s="3"/>
      <c r="Q7" s="3"/>
      <c r="R7" s="3"/>
      <c r="S7" s="3"/>
      <c r="T7" s="3"/>
      <c r="U7" s="3"/>
      <c r="V7" s="3"/>
      <c r="W7" s="3"/>
      <c r="X7" s="3"/>
      <c r="Y7" s="3"/>
      <c r="Z7" s="3"/>
      <c r="AA7" s="3"/>
      <c r="AB7" s="3"/>
      <c r="AC7" s="3"/>
    </row>
    <row r="8" spans="1:29" ht="61.5" x14ac:dyDescent="0.9">
      <c r="A8" s="17"/>
      <c r="B8" s="17"/>
      <c r="C8" s="17"/>
      <c r="D8" s="21" t="s">
        <v>90</v>
      </c>
      <c r="E8" s="17"/>
      <c r="F8" s="5"/>
      <c r="G8" s="17"/>
      <c r="H8" s="17"/>
      <c r="I8" s="17"/>
      <c r="J8" s="17"/>
      <c r="K8" s="17"/>
      <c r="L8" s="17"/>
      <c r="M8" s="3"/>
      <c r="N8" s="3"/>
      <c r="O8" s="3"/>
      <c r="P8" s="3"/>
      <c r="Q8" s="3"/>
      <c r="R8" s="3"/>
      <c r="S8" s="3"/>
      <c r="T8" s="3"/>
      <c r="U8" s="3"/>
      <c r="V8" s="3"/>
      <c r="W8" s="3"/>
      <c r="X8" s="3"/>
      <c r="Y8" s="3"/>
      <c r="Z8" s="3"/>
      <c r="AA8" s="3"/>
      <c r="AB8" s="3"/>
      <c r="AC8" s="3"/>
    </row>
    <row r="9" spans="1:29" x14ac:dyDescent="0.2">
      <c r="A9" s="17"/>
      <c r="B9" s="17"/>
      <c r="C9" s="17"/>
      <c r="D9" s="17"/>
      <c r="E9" s="17"/>
      <c r="F9" s="17"/>
      <c r="G9" s="17"/>
      <c r="H9" s="17"/>
      <c r="I9" s="17"/>
      <c r="J9" s="17"/>
      <c r="K9" s="17"/>
      <c r="L9" s="17"/>
      <c r="M9" s="3"/>
      <c r="N9" s="3"/>
      <c r="O9" s="3"/>
      <c r="P9" s="3"/>
      <c r="Q9" s="3"/>
      <c r="R9" s="3"/>
      <c r="S9" s="3"/>
      <c r="T9" s="3"/>
      <c r="U9" s="3"/>
      <c r="V9" s="3"/>
      <c r="W9" s="3"/>
      <c r="X9" s="3"/>
      <c r="Y9" s="3"/>
      <c r="Z9" s="3"/>
      <c r="AA9" s="3"/>
      <c r="AB9" s="3"/>
      <c r="AC9" s="3"/>
    </row>
    <row r="10" spans="1:29" ht="18.75" x14ac:dyDescent="0.3">
      <c r="A10" s="17"/>
      <c r="B10" s="17"/>
      <c r="C10" s="17"/>
      <c r="D10" s="16" t="s">
        <v>1</v>
      </c>
      <c r="E10" s="16"/>
      <c r="F10" s="16"/>
      <c r="G10" s="16"/>
      <c r="H10" s="17"/>
      <c r="I10" s="17"/>
      <c r="J10" s="17"/>
      <c r="K10" s="17"/>
      <c r="L10" s="17"/>
      <c r="M10" s="3"/>
      <c r="N10" s="3"/>
      <c r="O10" s="3"/>
      <c r="P10" s="3"/>
      <c r="Q10" s="3"/>
      <c r="R10" s="3"/>
      <c r="S10" s="3"/>
      <c r="T10" s="3"/>
      <c r="U10" s="3"/>
      <c r="V10" s="3"/>
      <c r="W10" s="3"/>
      <c r="X10" s="3"/>
      <c r="Y10" s="3"/>
      <c r="Z10" s="3"/>
      <c r="AA10" s="3"/>
      <c r="AB10" s="3"/>
      <c r="AC10" s="3"/>
    </row>
    <row r="11" spans="1:29" ht="19.5" customHeight="1" x14ac:dyDescent="0.3">
      <c r="A11" s="17"/>
      <c r="B11" s="17"/>
      <c r="C11" s="17"/>
      <c r="D11" s="16"/>
      <c r="E11" s="16"/>
      <c r="F11" s="16"/>
      <c r="G11" s="16"/>
      <c r="H11" s="17"/>
      <c r="I11" s="17"/>
      <c r="J11" s="17"/>
      <c r="K11" s="17"/>
      <c r="L11" s="17"/>
      <c r="M11" s="3"/>
      <c r="N11" s="3"/>
      <c r="O11" s="3"/>
      <c r="P11" s="3"/>
      <c r="Q11" s="3"/>
      <c r="R11" s="3"/>
      <c r="S11" s="3"/>
      <c r="T11" s="3"/>
      <c r="U11" s="3"/>
      <c r="V11" s="3"/>
      <c r="W11" s="3"/>
      <c r="X11" s="3"/>
      <c r="Y11" s="3"/>
      <c r="Z11" s="3"/>
      <c r="AA11" s="3"/>
      <c r="AB11" s="3"/>
      <c r="AC11" s="3"/>
    </row>
    <row r="12" spans="1:29" ht="23.45" customHeight="1" x14ac:dyDescent="0.3">
      <c r="A12" s="17"/>
      <c r="B12" s="17"/>
      <c r="C12" s="17"/>
      <c r="F12" s="16"/>
      <c r="G12" s="17"/>
      <c r="H12" s="17"/>
      <c r="I12" s="17"/>
      <c r="J12" s="17"/>
      <c r="K12" s="17"/>
      <c r="L12" s="3"/>
      <c r="M12" s="3"/>
      <c r="N12" s="3"/>
      <c r="O12" s="3"/>
      <c r="P12" s="3"/>
      <c r="Q12" s="3"/>
      <c r="R12" s="3"/>
      <c r="S12" s="3"/>
      <c r="T12" s="3"/>
      <c r="U12" s="3"/>
      <c r="V12" s="3"/>
      <c r="W12" s="3"/>
      <c r="X12" s="3"/>
      <c r="Y12" s="3"/>
      <c r="Z12" s="3"/>
      <c r="AA12" s="3"/>
      <c r="AB12" s="3"/>
    </row>
    <row r="13" spans="1:29" ht="23.45" customHeight="1" x14ac:dyDescent="0.3">
      <c r="A13" s="17"/>
      <c r="B13" s="17"/>
      <c r="C13" s="17"/>
      <c r="F13" s="16"/>
      <c r="G13" s="17"/>
      <c r="H13" s="17"/>
      <c r="I13" s="17"/>
      <c r="J13" s="17"/>
      <c r="K13" s="17"/>
      <c r="L13" s="3"/>
      <c r="M13" s="3"/>
      <c r="N13" s="3"/>
      <c r="O13" s="3"/>
      <c r="P13" s="3"/>
      <c r="Q13" s="3"/>
      <c r="R13" s="3"/>
      <c r="S13" s="3"/>
      <c r="T13" s="3"/>
      <c r="U13" s="3"/>
      <c r="V13" s="3"/>
      <c r="W13" s="3"/>
      <c r="X13" s="3"/>
      <c r="Y13" s="3"/>
      <c r="Z13" s="3"/>
      <c r="AA13" s="3"/>
      <c r="AB13" s="3"/>
    </row>
    <row r="14" spans="1:29" ht="23.45" customHeight="1" x14ac:dyDescent="0.3">
      <c r="A14" s="17"/>
      <c r="B14" s="17"/>
      <c r="C14" s="17"/>
      <c r="F14" s="16"/>
      <c r="G14" s="17"/>
      <c r="H14" s="17"/>
      <c r="I14" s="17"/>
      <c r="J14" s="17"/>
      <c r="K14" s="17"/>
      <c r="L14" s="3"/>
      <c r="M14" s="3"/>
      <c r="N14" s="3"/>
      <c r="O14" s="3"/>
      <c r="P14" s="3"/>
      <c r="Q14" s="3"/>
      <c r="R14" s="3"/>
      <c r="S14" s="3"/>
      <c r="T14" s="3"/>
      <c r="U14" s="3"/>
      <c r="V14" s="3"/>
      <c r="W14" s="3"/>
      <c r="X14" s="3"/>
      <c r="Y14" s="3"/>
      <c r="Z14" s="3"/>
      <c r="AA14" s="3"/>
      <c r="AB14" s="3"/>
    </row>
    <row r="15" spans="1:29" ht="23.45" customHeight="1" x14ac:dyDescent="0.3">
      <c r="A15" s="17"/>
      <c r="B15" s="17"/>
      <c r="C15" s="17"/>
      <c r="F15" s="16"/>
      <c r="G15" s="17"/>
      <c r="H15" s="17"/>
      <c r="I15" s="17"/>
      <c r="J15" s="17"/>
      <c r="K15" s="17"/>
      <c r="L15" s="3"/>
      <c r="M15" s="3"/>
      <c r="N15" s="3"/>
      <c r="O15" s="3"/>
      <c r="P15" s="3"/>
      <c r="Q15" s="3"/>
      <c r="R15" s="3"/>
      <c r="S15" s="3"/>
      <c r="T15" s="3"/>
      <c r="U15" s="3"/>
      <c r="V15" s="3"/>
      <c r="W15" s="3"/>
      <c r="X15" s="3"/>
      <c r="Y15" s="3"/>
      <c r="Z15" s="3"/>
      <c r="AA15" s="3"/>
      <c r="AB15" s="3"/>
    </row>
    <row r="16" spans="1:29" ht="23.45" customHeight="1" x14ac:dyDescent="0.3">
      <c r="A16" s="17"/>
      <c r="B16" s="17"/>
      <c r="C16" s="17"/>
      <c r="F16" s="16"/>
      <c r="G16" s="17"/>
      <c r="H16" s="17"/>
      <c r="I16" s="17"/>
      <c r="J16" s="17"/>
      <c r="K16" s="17"/>
      <c r="L16" s="3"/>
      <c r="M16" s="3"/>
      <c r="N16" s="3"/>
      <c r="O16" s="3"/>
      <c r="P16" s="3"/>
      <c r="Q16" s="3"/>
      <c r="R16" s="3"/>
      <c r="S16" s="3"/>
      <c r="T16" s="3"/>
      <c r="U16" s="3"/>
      <c r="V16" s="3"/>
      <c r="W16" s="3"/>
      <c r="X16" s="3"/>
      <c r="Y16" s="3"/>
      <c r="Z16" s="3"/>
      <c r="AA16" s="3"/>
      <c r="AB16" s="3"/>
    </row>
    <row r="17" spans="1:29" ht="23.45" customHeight="1" x14ac:dyDescent="0.3">
      <c r="A17" s="17"/>
      <c r="B17" s="17"/>
      <c r="C17" s="17"/>
      <c r="F17" s="16"/>
      <c r="G17" s="17"/>
      <c r="H17" s="17"/>
      <c r="I17" s="17"/>
      <c r="J17" s="17"/>
      <c r="K17" s="17"/>
      <c r="L17" s="3"/>
      <c r="M17" s="3"/>
      <c r="N17" s="3"/>
      <c r="O17" s="3"/>
      <c r="P17" s="3"/>
      <c r="Q17" s="3"/>
      <c r="R17" s="3"/>
      <c r="S17" s="3"/>
      <c r="T17" s="3"/>
      <c r="U17" s="3"/>
      <c r="V17" s="3"/>
      <c r="W17" s="3"/>
      <c r="X17" s="3"/>
      <c r="Y17" s="3"/>
      <c r="Z17" s="3"/>
      <c r="AA17" s="3"/>
      <c r="AB17" s="3"/>
    </row>
    <row r="18" spans="1:29" ht="23.45" customHeight="1" x14ac:dyDescent="0.3">
      <c r="A18" s="17"/>
      <c r="B18" s="17"/>
      <c r="C18" s="17"/>
      <c r="F18" s="16"/>
      <c r="G18" s="17"/>
      <c r="H18" s="17"/>
      <c r="I18" s="17"/>
      <c r="J18" s="17"/>
      <c r="K18" s="17"/>
      <c r="L18" s="3"/>
      <c r="M18" s="3"/>
      <c r="N18" s="3"/>
      <c r="O18" s="3"/>
      <c r="P18" s="3"/>
      <c r="Q18" s="3"/>
      <c r="R18" s="3"/>
      <c r="S18" s="3"/>
      <c r="T18" s="3"/>
      <c r="U18" s="3"/>
      <c r="V18" s="3"/>
      <c r="W18" s="3"/>
      <c r="X18" s="3"/>
      <c r="Y18" s="3"/>
      <c r="Z18" s="3"/>
      <c r="AA18" s="3"/>
      <c r="AB18" s="3"/>
    </row>
    <row r="19" spans="1:29" ht="18.75" x14ac:dyDescent="0.3">
      <c r="A19" s="17"/>
      <c r="B19" s="17"/>
      <c r="C19" s="17"/>
      <c r="D19" s="16"/>
      <c r="E19" s="17"/>
      <c r="F19" s="17"/>
      <c r="G19" s="17"/>
      <c r="H19" s="17"/>
      <c r="I19" s="17"/>
      <c r="J19" s="17"/>
      <c r="K19" s="17"/>
      <c r="L19" s="17"/>
      <c r="M19" s="3"/>
      <c r="N19" s="3"/>
      <c r="O19" s="3"/>
      <c r="P19" s="3"/>
      <c r="Q19" s="3"/>
      <c r="R19" s="3"/>
      <c r="S19" s="3"/>
      <c r="T19" s="3"/>
      <c r="U19" s="3"/>
      <c r="V19" s="3"/>
      <c r="W19" s="3"/>
      <c r="X19" s="3"/>
      <c r="Y19" s="3"/>
      <c r="Z19" s="3"/>
      <c r="AA19" s="3"/>
      <c r="AB19" s="3"/>
      <c r="AC19" s="3"/>
    </row>
    <row r="20" spans="1:29" ht="18.75" x14ac:dyDescent="0.3">
      <c r="A20" s="17"/>
      <c r="B20" s="17"/>
      <c r="C20" s="17"/>
      <c r="D20" s="16" t="s">
        <v>2</v>
      </c>
      <c r="E20" s="17"/>
      <c r="F20" s="17"/>
      <c r="G20" s="17"/>
      <c r="H20" s="17"/>
      <c r="I20" s="17"/>
      <c r="J20" s="17"/>
      <c r="K20" s="17"/>
      <c r="L20" s="17"/>
      <c r="M20" s="3"/>
      <c r="N20" s="3"/>
      <c r="O20" s="3"/>
      <c r="P20" s="3"/>
      <c r="Q20" s="3"/>
      <c r="R20" s="3"/>
      <c r="S20" s="3"/>
      <c r="T20" s="3"/>
      <c r="U20" s="3"/>
      <c r="V20" s="3"/>
      <c r="W20" s="3"/>
      <c r="X20" s="3"/>
      <c r="Y20" s="3"/>
      <c r="Z20" s="3"/>
      <c r="AA20" s="3"/>
      <c r="AB20" s="3"/>
      <c r="AC20" s="3"/>
    </row>
    <row r="21" spans="1:29" ht="18.75" x14ac:dyDescent="0.3">
      <c r="A21" s="17"/>
      <c r="B21" s="17"/>
      <c r="C21" s="17"/>
      <c r="D21" s="16"/>
      <c r="E21" s="17"/>
      <c r="F21" s="17"/>
      <c r="G21" s="17"/>
      <c r="H21" s="17"/>
      <c r="I21" s="17"/>
      <c r="J21" s="17"/>
      <c r="K21" s="17"/>
      <c r="L21" s="17"/>
      <c r="M21" s="3"/>
      <c r="N21" s="3"/>
      <c r="O21" s="3"/>
      <c r="P21" s="3"/>
      <c r="Q21" s="3"/>
      <c r="R21" s="3"/>
      <c r="S21" s="3"/>
      <c r="T21" s="3"/>
      <c r="U21" s="3"/>
      <c r="V21" s="3"/>
      <c r="W21" s="3"/>
      <c r="X21" s="3"/>
      <c r="Y21" s="3"/>
      <c r="Z21" s="3"/>
      <c r="AA21" s="3"/>
      <c r="AB21" s="3"/>
      <c r="AC21" s="3"/>
    </row>
    <row r="22" spans="1:29" ht="18.75" x14ac:dyDescent="0.3">
      <c r="A22" s="17"/>
      <c r="B22" s="17"/>
      <c r="C22" s="17"/>
      <c r="D22" s="119" t="s">
        <v>83</v>
      </c>
      <c r="E22" s="17"/>
      <c r="F22" s="17"/>
      <c r="G22" s="17"/>
      <c r="H22" s="17"/>
      <c r="I22" s="17"/>
      <c r="J22" s="17"/>
      <c r="K22" s="17"/>
      <c r="L22" s="17"/>
      <c r="M22" s="3"/>
      <c r="N22" s="3"/>
      <c r="O22" s="3"/>
      <c r="P22" s="3"/>
      <c r="Q22" s="3"/>
      <c r="R22" s="3"/>
      <c r="S22" s="3"/>
      <c r="T22" s="3"/>
      <c r="U22" s="3"/>
      <c r="V22" s="3"/>
      <c r="W22" s="3"/>
      <c r="X22" s="3"/>
      <c r="Y22" s="3"/>
      <c r="Z22" s="3"/>
      <c r="AA22" s="3"/>
      <c r="AB22" s="3"/>
      <c r="AC22" s="3"/>
    </row>
    <row r="23" spans="1:29" ht="18.75" x14ac:dyDescent="0.3">
      <c r="A23" s="17"/>
      <c r="B23" s="17"/>
      <c r="C23" s="17"/>
      <c r="D23" s="120" t="s">
        <v>82</v>
      </c>
      <c r="E23" s="17"/>
      <c r="F23" s="17"/>
      <c r="G23" s="17"/>
      <c r="H23" s="17"/>
      <c r="I23" s="17"/>
      <c r="J23" s="17"/>
      <c r="K23" s="17"/>
      <c r="L23" s="17"/>
      <c r="M23" s="3"/>
      <c r="N23" s="3"/>
      <c r="O23" s="3"/>
      <c r="P23" s="3"/>
      <c r="Q23" s="3"/>
      <c r="R23" s="3"/>
      <c r="S23" s="3"/>
      <c r="T23" s="3"/>
      <c r="U23" s="3"/>
      <c r="V23" s="3"/>
      <c r="W23" s="3"/>
      <c r="X23" s="3"/>
      <c r="Y23" s="3"/>
      <c r="Z23" s="3"/>
      <c r="AA23" s="3"/>
      <c r="AB23" s="3"/>
      <c r="AC23" s="3"/>
    </row>
    <row r="24" spans="1:29" ht="15.75" x14ac:dyDescent="0.25">
      <c r="A24" s="17"/>
      <c r="B24" s="17"/>
      <c r="C24" s="17"/>
      <c r="D24" s="11"/>
      <c r="E24" s="17"/>
      <c r="F24" s="17"/>
      <c r="G24" s="17"/>
      <c r="H24" s="17"/>
      <c r="I24" s="17"/>
      <c r="J24" s="17"/>
      <c r="K24" s="17"/>
      <c r="L24" s="17"/>
      <c r="M24" s="3"/>
      <c r="N24" s="3"/>
      <c r="O24" s="3"/>
      <c r="P24" s="3"/>
      <c r="Q24" s="3"/>
      <c r="R24" s="3"/>
      <c r="S24" s="3"/>
      <c r="T24" s="3"/>
      <c r="U24" s="3"/>
      <c r="V24" s="3"/>
      <c r="W24" s="3"/>
      <c r="X24" s="3"/>
      <c r="Y24" s="3"/>
      <c r="Z24" s="3"/>
      <c r="AA24" s="3"/>
      <c r="AB24" s="3"/>
      <c r="AC24" s="3"/>
    </row>
    <row r="25" spans="1:29" ht="15.75" x14ac:dyDescent="0.25">
      <c r="A25" s="17"/>
      <c r="B25" s="17"/>
      <c r="C25" s="17"/>
      <c r="D25" s="12" t="s">
        <v>0</v>
      </c>
      <c r="E25" s="17"/>
      <c r="F25" s="17"/>
      <c r="G25" s="17"/>
      <c r="H25" s="17"/>
      <c r="I25" s="17"/>
      <c r="J25" s="17"/>
      <c r="K25" s="17"/>
      <c r="L25" s="17"/>
      <c r="M25" s="3"/>
      <c r="N25" s="3"/>
      <c r="O25" s="3"/>
      <c r="P25" s="3"/>
      <c r="Q25" s="3"/>
      <c r="R25" s="3"/>
      <c r="S25" s="3"/>
      <c r="T25" s="3"/>
      <c r="U25" s="3"/>
      <c r="V25" s="3"/>
      <c r="W25" s="3"/>
      <c r="X25" s="3"/>
      <c r="Y25" s="3"/>
      <c r="Z25" s="3"/>
      <c r="AA25" s="3"/>
      <c r="AB25" s="3"/>
      <c r="AC25" s="3"/>
    </row>
    <row r="26" spans="1:29" ht="15.75" x14ac:dyDescent="0.25">
      <c r="A26" s="17"/>
      <c r="B26" s="17"/>
      <c r="C26" s="17"/>
      <c r="D26" s="12" t="s">
        <v>3</v>
      </c>
      <c r="E26" s="17"/>
      <c r="F26" s="17"/>
      <c r="G26" s="17"/>
      <c r="H26" s="17"/>
      <c r="I26" s="17"/>
      <c r="J26" s="17"/>
      <c r="K26" s="17"/>
      <c r="L26" s="17"/>
      <c r="M26" s="3"/>
      <c r="N26" s="3"/>
      <c r="O26" s="3"/>
      <c r="P26" s="3"/>
      <c r="Q26" s="3"/>
      <c r="R26" s="3"/>
      <c r="S26" s="3"/>
      <c r="T26" s="3"/>
      <c r="U26" s="3"/>
      <c r="V26" s="3"/>
      <c r="W26" s="3"/>
      <c r="X26" s="3"/>
      <c r="Y26" s="3"/>
      <c r="Z26" s="3"/>
      <c r="AA26" s="3"/>
      <c r="AB26" s="3"/>
      <c r="AC26" s="3"/>
    </row>
    <row r="27" spans="1:29" ht="15.75" x14ac:dyDescent="0.25">
      <c r="A27" s="17"/>
      <c r="B27" s="17"/>
      <c r="C27" s="17"/>
      <c r="D27" s="12" t="s">
        <v>136</v>
      </c>
      <c r="E27" s="17"/>
      <c r="F27" s="17"/>
      <c r="G27" s="17"/>
      <c r="H27" s="17"/>
      <c r="I27" s="17"/>
      <c r="J27" s="17"/>
      <c r="K27" s="17"/>
      <c r="L27" s="17"/>
      <c r="M27" s="3"/>
      <c r="N27" s="3"/>
      <c r="O27" s="3"/>
      <c r="P27" s="3"/>
      <c r="Q27" s="3"/>
      <c r="R27" s="3"/>
      <c r="S27" s="3"/>
      <c r="T27" s="3"/>
      <c r="U27" s="3"/>
      <c r="V27" s="3"/>
      <c r="W27" s="3"/>
      <c r="X27" s="3"/>
      <c r="Y27" s="3"/>
      <c r="Z27" s="3"/>
      <c r="AA27" s="3"/>
      <c r="AB27" s="3"/>
      <c r="AC27" s="3"/>
    </row>
    <row r="28" spans="1:29" ht="15.75" x14ac:dyDescent="0.25">
      <c r="A28" s="17"/>
      <c r="B28" s="17"/>
      <c r="C28" s="17"/>
      <c r="D28" s="12" t="s">
        <v>4</v>
      </c>
      <c r="E28" s="17"/>
      <c r="F28" s="17"/>
      <c r="G28" s="17"/>
      <c r="H28" s="17"/>
      <c r="I28" s="17"/>
      <c r="J28" s="17"/>
      <c r="K28" s="17"/>
      <c r="L28" s="17"/>
      <c r="M28" s="3"/>
      <c r="N28" s="3"/>
      <c r="O28" s="3"/>
      <c r="P28" s="3"/>
      <c r="Q28" s="3"/>
      <c r="R28" s="3"/>
      <c r="S28" s="3"/>
      <c r="T28" s="3"/>
      <c r="U28" s="3"/>
      <c r="V28" s="3"/>
      <c r="W28" s="3"/>
      <c r="X28" s="3"/>
      <c r="Y28" s="3"/>
      <c r="Z28" s="3"/>
      <c r="AA28" s="3"/>
      <c r="AB28" s="3"/>
      <c r="AC28" s="3"/>
    </row>
    <row r="29" spans="1:29" ht="15.75" x14ac:dyDescent="0.25">
      <c r="A29" s="17"/>
      <c r="B29" s="17"/>
      <c r="C29" s="17"/>
      <c r="D29" s="13" t="s">
        <v>81</v>
      </c>
      <c r="E29" s="17"/>
      <c r="F29" s="17"/>
      <c r="G29" s="17"/>
      <c r="H29" s="17"/>
      <c r="I29" s="17"/>
      <c r="J29" s="17"/>
      <c r="K29" s="17"/>
      <c r="L29" s="17"/>
      <c r="M29" s="3"/>
      <c r="N29" s="3"/>
      <c r="O29" s="3"/>
      <c r="P29" s="3"/>
      <c r="Q29" s="3"/>
      <c r="R29" s="3"/>
      <c r="S29" s="3"/>
      <c r="T29" s="3"/>
      <c r="U29" s="3"/>
      <c r="V29" s="3"/>
      <c r="W29" s="3"/>
      <c r="X29" s="3"/>
      <c r="Y29" s="3"/>
      <c r="Z29" s="3"/>
      <c r="AA29" s="3"/>
      <c r="AB29" s="3"/>
      <c r="AC29" s="3"/>
    </row>
    <row r="30" spans="1:29" ht="15.75" x14ac:dyDescent="0.25">
      <c r="A30" s="17"/>
      <c r="B30" s="17"/>
      <c r="C30" s="17"/>
      <c r="D30" s="13" t="s">
        <v>5</v>
      </c>
      <c r="E30" s="17"/>
      <c r="F30" s="17"/>
      <c r="G30" s="17"/>
      <c r="H30" s="17"/>
      <c r="I30" s="17"/>
      <c r="J30" s="17"/>
      <c r="K30" s="17"/>
      <c r="L30" s="17"/>
      <c r="M30" s="3"/>
      <c r="N30" s="3"/>
      <c r="O30" s="3"/>
      <c r="P30" s="3"/>
      <c r="Q30" s="3"/>
      <c r="R30" s="3"/>
      <c r="S30" s="3"/>
      <c r="T30" s="3"/>
      <c r="U30" s="3"/>
      <c r="V30" s="3"/>
      <c r="W30" s="3"/>
      <c r="X30" s="3"/>
      <c r="Y30" s="3"/>
      <c r="Z30" s="3"/>
      <c r="AA30" s="3"/>
      <c r="AB30" s="3"/>
      <c r="AC30" s="3"/>
    </row>
    <row r="31" spans="1:29" x14ac:dyDescent="0.2">
      <c r="A31" s="17"/>
      <c r="B31" s="17"/>
      <c r="C31" s="17"/>
      <c r="D31" s="17"/>
      <c r="E31" s="17"/>
      <c r="F31" s="17"/>
      <c r="G31" s="17"/>
      <c r="H31" s="17"/>
      <c r="I31" s="17"/>
      <c r="J31" s="17"/>
      <c r="K31" s="17"/>
      <c r="L31" s="17"/>
      <c r="M31" s="3"/>
      <c r="N31" s="3"/>
      <c r="O31" s="3"/>
      <c r="P31" s="3"/>
      <c r="Q31" s="3"/>
      <c r="R31" s="3"/>
      <c r="S31" s="3"/>
      <c r="T31" s="3"/>
      <c r="U31" s="3"/>
      <c r="V31" s="3"/>
      <c r="W31" s="3"/>
      <c r="X31" s="3"/>
      <c r="Y31" s="3"/>
      <c r="Z31" s="3"/>
      <c r="AA31" s="3"/>
      <c r="AB31" s="3"/>
      <c r="AC31" s="3"/>
    </row>
    <row r="32" spans="1:29" x14ac:dyDescent="0.2">
      <c r="A32" s="17"/>
      <c r="B32" s="17"/>
      <c r="C32" s="17"/>
      <c r="D32" s="17"/>
      <c r="E32" s="17"/>
      <c r="F32" s="17"/>
      <c r="G32" s="17"/>
      <c r="H32" s="17"/>
      <c r="I32" s="17"/>
      <c r="J32" s="17"/>
      <c r="K32" s="17"/>
      <c r="L32" s="17"/>
      <c r="M32" s="3"/>
      <c r="N32" s="3"/>
      <c r="O32" s="3"/>
      <c r="P32" s="3"/>
      <c r="Q32" s="3"/>
      <c r="R32" s="3"/>
      <c r="S32" s="3"/>
      <c r="T32" s="3"/>
      <c r="U32" s="3"/>
      <c r="V32" s="3"/>
      <c r="W32" s="3"/>
      <c r="X32" s="3"/>
      <c r="Y32" s="3"/>
      <c r="Z32" s="3"/>
      <c r="AA32" s="3"/>
      <c r="AB32" s="3"/>
      <c r="AC32" s="3"/>
    </row>
    <row r="33" spans="1:29" x14ac:dyDescent="0.2">
      <c r="A33" s="17"/>
      <c r="B33" s="17"/>
      <c r="C33" s="17"/>
      <c r="D33" s="17"/>
      <c r="E33" s="17"/>
      <c r="F33" s="17"/>
      <c r="G33" s="17"/>
      <c r="H33" s="17"/>
      <c r="I33" s="17"/>
      <c r="J33" s="17"/>
      <c r="K33" s="17"/>
      <c r="L33" s="17"/>
      <c r="M33" s="3"/>
      <c r="N33" s="3"/>
      <c r="O33" s="3"/>
      <c r="P33" s="3"/>
      <c r="Q33" s="3"/>
      <c r="R33" s="3"/>
      <c r="S33" s="3"/>
      <c r="T33" s="3"/>
      <c r="U33" s="3"/>
      <c r="V33" s="3"/>
      <c r="W33" s="3"/>
      <c r="X33" s="3"/>
      <c r="Y33" s="3"/>
      <c r="Z33" s="3"/>
      <c r="AA33" s="3"/>
      <c r="AB33" s="3"/>
      <c r="AC33" s="3"/>
    </row>
    <row r="34" spans="1:29" x14ac:dyDescent="0.2">
      <c r="A34" s="17"/>
      <c r="B34" s="17"/>
      <c r="C34" s="17"/>
      <c r="D34" s="17"/>
      <c r="E34" s="17"/>
      <c r="F34" s="17"/>
      <c r="G34" s="17"/>
      <c r="H34" s="17"/>
      <c r="I34" s="17"/>
      <c r="J34" s="17"/>
      <c r="K34" s="17"/>
      <c r="L34" s="17"/>
      <c r="M34" s="3"/>
      <c r="N34" s="3"/>
      <c r="O34" s="3"/>
      <c r="P34" s="3"/>
      <c r="Q34" s="3"/>
      <c r="R34" s="3"/>
      <c r="S34" s="3"/>
      <c r="T34" s="3"/>
      <c r="U34" s="3"/>
      <c r="V34" s="3"/>
      <c r="W34" s="3"/>
      <c r="X34" s="3"/>
      <c r="Y34" s="3"/>
      <c r="Z34" s="3"/>
      <c r="AA34" s="3"/>
      <c r="AB34" s="3"/>
      <c r="AC34" s="3"/>
    </row>
    <row r="35" spans="1:29" x14ac:dyDescent="0.2">
      <c r="A35" s="17"/>
      <c r="B35" s="17"/>
      <c r="C35" s="17"/>
      <c r="D35" s="17"/>
      <c r="E35" s="17"/>
      <c r="F35" s="17"/>
      <c r="G35" s="17"/>
      <c r="H35" s="17"/>
      <c r="I35" s="17"/>
      <c r="J35" s="17"/>
      <c r="K35" s="17"/>
      <c r="L35" s="17"/>
      <c r="M35" s="3"/>
      <c r="N35" s="3"/>
      <c r="O35" s="3"/>
      <c r="P35" s="3"/>
      <c r="Q35" s="3"/>
      <c r="R35" s="3"/>
      <c r="S35" s="3"/>
      <c r="T35" s="3"/>
      <c r="U35" s="3"/>
      <c r="V35" s="3"/>
      <c r="W35" s="3"/>
      <c r="X35" s="3"/>
      <c r="Y35" s="3"/>
      <c r="Z35" s="3"/>
      <c r="AA35" s="3"/>
      <c r="AB35" s="3"/>
      <c r="AC35" s="3"/>
    </row>
    <row r="36" spans="1:29" x14ac:dyDescent="0.2">
      <c r="A36" s="17"/>
      <c r="B36" s="17"/>
      <c r="C36" s="17"/>
      <c r="D36" s="17"/>
      <c r="E36" s="17"/>
      <c r="F36" s="17"/>
      <c r="G36" s="17"/>
      <c r="H36" s="17"/>
      <c r="I36" s="17"/>
      <c r="J36" s="17"/>
      <c r="K36" s="17"/>
      <c r="L36" s="17"/>
      <c r="M36" s="3"/>
      <c r="N36" s="3"/>
      <c r="O36" s="3"/>
      <c r="P36" s="3"/>
      <c r="Q36" s="3"/>
      <c r="R36" s="3"/>
      <c r="S36" s="3"/>
      <c r="T36" s="3"/>
      <c r="U36" s="3"/>
      <c r="V36" s="3"/>
      <c r="W36" s="3"/>
      <c r="X36" s="3"/>
      <c r="Y36" s="3"/>
      <c r="Z36" s="3"/>
      <c r="AA36" s="3"/>
      <c r="AB36" s="3"/>
      <c r="AC36" s="3"/>
    </row>
    <row r="37" spans="1:29" x14ac:dyDescent="0.2">
      <c r="A37" s="17"/>
      <c r="B37" s="17"/>
      <c r="C37" s="17"/>
      <c r="D37" s="17"/>
      <c r="E37" s="17"/>
      <c r="F37" s="17"/>
      <c r="G37" s="17"/>
      <c r="H37" s="17"/>
      <c r="I37" s="17"/>
      <c r="J37" s="17"/>
      <c r="K37" s="17"/>
      <c r="L37" s="17"/>
      <c r="M37" s="3"/>
      <c r="N37" s="3"/>
      <c r="O37" s="3"/>
      <c r="P37" s="3"/>
      <c r="Q37" s="3"/>
      <c r="R37" s="3"/>
      <c r="S37" s="3"/>
      <c r="T37" s="3"/>
      <c r="U37" s="3"/>
      <c r="V37" s="3"/>
      <c r="W37" s="3"/>
      <c r="X37" s="3"/>
      <c r="Y37" s="3"/>
      <c r="Z37" s="3"/>
      <c r="AA37" s="3"/>
      <c r="AB37" s="3"/>
      <c r="AC37" s="3"/>
    </row>
    <row r="38" spans="1:29" x14ac:dyDescent="0.2">
      <c r="A38" s="17"/>
      <c r="B38" s="17"/>
      <c r="C38" s="17"/>
      <c r="D38" s="17"/>
      <c r="E38" s="17"/>
      <c r="F38" s="17"/>
      <c r="G38" s="17"/>
      <c r="H38" s="17"/>
      <c r="I38" s="17"/>
      <c r="J38" s="17"/>
      <c r="K38" s="17"/>
      <c r="L38" s="17"/>
      <c r="M38" s="3"/>
      <c r="N38" s="3"/>
      <c r="O38" s="3"/>
      <c r="P38" s="3"/>
      <c r="Q38" s="3"/>
      <c r="R38" s="3"/>
      <c r="S38" s="3"/>
      <c r="T38" s="3"/>
      <c r="U38" s="3"/>
      <c r="V38" s="3"/>
      <c r="W38" s="3"/>
      <c r="X38" s="3"/>
      <c r="Y38" s="3"/>
      <c r="Z38" s="3"/>
      <c r="AA38" s="3"/>
      <c r="AB38" s="3"/>
      <c r="AC38" s="3"/>
    </row>
    <row r="39" spans="1:29" x14ac:dyDescent="0.2">
      <c r="A39" s="6"/>
      <c r="B39" s="6"/>
      <c r="C39" s="6"/>
      <c r="D39" s="6"/>
      <c r="E39" s="6"/>
      <c r="F39" s="6"/>
      <c r="G39" s="6"/>
      <c r="H39" s="6"/>
      <c r="I39" s="6"/>
      <c r="J39" s="6"/>
      <c r="K39" s="6"/>
      <c r="L39" s="6"/>
    </row>
    <row r="40" spans="1:29" x14ac:dyDescent="0.2">
      <c r="A40" s="6"/>
      <c r="B40" s="6"/>
      <c r="C40" s="6"/>
      <c r="D40" s="6"/>
      <c r="E40" s="6"/>
      <c r="F40" s="6"/>
      <c r="G40" s="6"/>
      <c r="H40" s="6"/>
      <c r="I40" s="6"/>
      <c r="J40" s="6"/>
      <c r="K40" s="6"/>
      <c r="L40" s="6"/>
    </row>
    <row r="41" spans="1:29" x14ac:dyDescent="0.2">
      <c r="A41" s="6"/>
      <c r="B41" s="6"/>
      <c r="C41" s="6"/>
      <c r="D41" s="6"/>
      <c r="E41" s="6"/>
      <c r="F41" s="6"/>
      <c r="G41" s="6"/>
      <c r="H41" s="6"/>
      <c r="I41" s="6"/>
      <c r="J41" s="6"/>
      <c r="K41" s="6"/>
      <c r="L41" s="6"/>
    </row>
    <row r="42" spans="1:29" x14ac:dyDescent="0.2">
      <c r="A42" s="6"/>
      <c r="B42" s="6"/>
      <c r="C42" s="6"/>
      <c r="D42" s="6"/>
      <c r="E42" s="6"/>
      <c r="F42" s="6"/>
      <c r="G42" s="6"/>
      <c r="H42" s="6"/>
      <c r="I42" s="6"/>
      <c r="J42" s="6"/>
      <c r="K42" s="6"/>
      <c r="L42" s="6"/>
    </row>
    <row r="43" spans="1:29" x14ac:dyDescent="0.2">
      <c r="A43" s="6"/>
      <c r="B43" s="6"/>
      <c r="C43" s="6"/>
      <c r="D43" s="6"/>
      <c r="E43" s="6"/>
      <c r="F43" s="6"/>
      <c r="G43" s="6"/>
      <c r="H43" s="6"/>
      <c r="I43" s="6"/>
      <c r="J43" s="6"/>
      <c r="K43" s="6"/>
      <c r="L43" s="6"/>
    </row>
    <row r="44" spans="1:29" x14ac:dyDescent="0.2">
      <c r="A44" s="6"/>
      <c r="B44" s="6"/>
      <c r="C44" s="6"/>
      <c r="D44" s="6"/>
      <c r="E44" s="6"/>
      <c r="F44" s="6"/>
      <c r="G44" s="6"/>
      <c r="H44" s="6"/>
      <c r="I44" s="6"/>
      <c r="J44" s="6"/>
      <c r="K44" s="6"/>
      <c r="L44" s="6"/>
    </row>
    <row r="45" spans="1:29" x14ac:dyDescent="0.2">
      <c r="A45" s="6"/>
      <c r="B45" s="6"/>
      <c r="C45" s="6"/>
      <c r="D45" s="6"/>
      <c r="E45" s="6"/>
      <c r="F45" s="6"/>
      <c r="G45" s="6"/>
      <c r="H45" s="6"/>
      <c r="I45" s="6"/>
      <c r="J45" s="6"/>
      <c r="K45" s="6"/>
      <c r="L45" s="6"/>
    </row>
    <row r="46" spans="1:29" x14ac:dyDescent="0.2">
      <c r="A46" s="6"/>
      <c r="B46" s="6"/>
      <c r="C46" s="6"/>
      <c r="D46" s="6"/>
      <c r="E46" s="6"/>
      <c r="F46" s="6"/>
      <c r="G46" s="6"/>
      <c r="H46" s="6"/>
      <c r="I46" s="6"/>
      <c r="J46" s="6"/>
      <c r="K46" s="6"/>
      <c r="L46" s="6"/>
    </row>
    <row r="47" spans="1:29" x14ac:dyDescent="0.2">
      <c r="A47" s="6"/>
      <c r="B47" s="6"/>
      <c r="C47" s="6"/>
      <c r="D47" s="6"/>
      <c r="E47" s="6"/>
      <c r="F47" s="6"/>
      <c r="G47" s="6"/>
      <c r="H47" s="6"/>
      <c r="I47" s="6"/>
      <c r="J47" s="6"/>
      <c r="K47" s="6"/>
      <c r="L47" s="6"/>
    </row>
    <row r="48" spans="1:29" x14ac:dyDescent="0.2">
      <c r="A48" s="6"/>
      <c r="B48" s="6"/>
      <c r="C48" s="6"/>
      <c r="D48" s="6"/>
      <c r="E48" s="6"/>
      <c r="F48" s="6"/>
      <c r="G48" s="6"/>
      <c r="H48" s="6"/>
      <c r="I48" s="6"/>
      <c r="J48" s="6"/>
      <c r="K48" s="6"/>
      <c r="L48" s="6"/>
    </row>
    <row r="49" spans="1:12" x14ac:dyDescent="0.2">
      <c r="A49" s="6"/>
      <c r="B49" s="6"/>
      <c r="C49" s="6"/>
      <c r="D49" s="6"/>
      <c r="E49" s="6"/>
      <c r="F49" s="6"/>
      <c r="G49" s="6"/>
      <c r="H49" s="6"/>
      <c r="I49" s="6"/>
      <c r="J49" s="6"/>
      <c r="K49" s="6"/>
      <c r="L49" s="6"/>
    </row>
    <row r="50" spans="1:12" x14ac:dyDescent="0.2">
      <c r="A50" s="6"/>
      <c r="B50" s="6"/>
      <c r="C50" s="6"/>
      <c r="D50" s="6"/>
      <c r="E50" s="6"/>
      <c r="F50" s="6"/>
      <c r="G50" s="6"/>
      <c r="H50" s="6"/>
      <c r="I50" s="6"/>
      <c r="J50" s="6"/>
      <c r="K50" s="6"/>
      <c r="L50" s="6"/>
    </row>
    <row r="51" spans="1:12" x14ac:dyDescent="0.2">
      <c r="A51" s="6"/>
      <c r="B51" s="6"/>
      <c r="C51" s="6"/>
      <c r="D51" s="6"/>
      <c r="E51" s="6"/>
      <c r="F51" s="6"/>
      <c r="G51" s="6"/>
      <c r="H51" s="6"/>
      <c r="I51" s="6"/>
      <c r="J51" s="6"/>
      <c r="K51" s="6"/>
      <c r="L51" s="6"/>
    </row>
    <row r="52" spans="1:12" x14ac:dyDescent="0.2">
      <c r="A52" s="6"/>
      <c r="B52" s="6"/>
      <c r="C52" s="6"/>
      <c r="D52" s="6"/>
      <c r="E52" s="6"/>
      <c r="F52" s="6"/>
      <c r="G52" s="6"/>
      <c r="H52" s="6"/>
      <c r="I52" s="6"/>
      <c r="J52" s="6"/>
      <c r="K52" s="6"/>
      <c r="L52" s="6"/>
    </row>
    <row r="53" spans="1:12" x14ac:dyDescent="0.2">
      <c r="A53" s="6"/>
      <c r="B53" s="6"/>
      <c r="C53" s="6"/>
      <c r="D53" s="6"/>
      <c r="E53" s="6"/>
      <c r="F53" s="6"/>
      <c r="G53" s="6"/>
      <c r="H53" s="6"/>
      <c r="I53" s="6"/>
      <c r="J53" s="6"/>
      <c r="K53" s="6"/>
      <c r="L53" s="6"/>
    </row>
    <row r="54" spans="1:12" x14ac:dyDescent="0.2">
      <c r="A54" s="6"/>
      <c r="B54" s="6"/>
      <c r="C54" s="6"/>
      <c r="D54" s="6"/>
      <c r="E54" s="6"/>
      <c r="F54" s="6"/>
      <c r="G54" s="6"/>
      <c r="H54" s="6"/>
      <c r="I54" s="6"/>
      <c r="J54" s="6"/>
      <c r="K54" s="6"/>
      <c r="L54" s="6"/>
    </row>
    <row r="55" spans="1:12" x14ac:dyDescent="0.2">
      <c r="A55" s="6"/>
      <c r="B55" s="6"/>
      <c r="C55" s="6"/>
      <c r="D55" s="6"/>
      <c r="E55" s="6"/>
      <c r="F55" s="6"/>
      <c r="G55" s="6"/>
      <c r="H55" s="6"/>
      <c r="I55" s="6"/>
      <c r="J55" s="6"/>
      <c r="K55" s="6"/>
      <c r="L55" s="6"/>
    </row>
    <row r="56" spans="1:12" x14ac:dyDescent="0.2">
      <c r="A56" s="6"/>
      <c r="B56" s="6"/>
      <c r="C56" s="6"/>
      <c r="D56" s="6"/>
      <c r="E56" s="6"/>
      <c r="F56" s="6"/>
      <c r="G56" s="6"/>
      <c r="H56" s="6"/>
      <c r="I56" s="6"/>
      <c r="J56" s="6"/>
      <c r="K56" s="6"/>
      <c r="L56" s="6"/>
    </row>
    <row r="57" spans="1:12" x14ac:dyDescent="0.2">
      <c r="A57" s="6"/>
      <c r="B57" s="6"/>
      <c r="C57" s="6"/>
      <c r="D57" s="6"/>
      <c r="E57" s="6"/>
      <c r="F57" s="6"/>
      <c r="G57" s="6"/>
      <c r="H57" s="6"/>
      <c r="I57" s="6"/>
      <c r="J57" s="6"/>
      <c r="K57" s="6"/>
      <c r="L57" s="6"/>
    </row>
    <row r="58" spans="1:12" x14ac:dyDescent="0.2">
      <c r="A58" s="6"/>
      <c r="B58" s="6"/>
      <c r="C58" s="6"/>
      <c r="D58" s="6"/>
      <c r="E58" s="6"/>
      <c r="F58" s="6"/>
      <c r="G58" s="6"/>
      <c r="H58" s="6"/>
      <c r="I58" s="6"/>
      <c r="J58" s="6"/>
      <c r="K58" s="6"/>
      <c r="L58" s="6"/>
    </row>
    <row r="59" spans="1:12" x14ac:dyDescent="0.2">
      <c r="A59" s="6"/>
      <c r="B59" s="6"/>
      <c r="C59" s="6"/>
      <c r="D59" s="6"/>
      <c r="E59" s="6"/>
      <c r="F59" s="6"/>
      <c r="G59" s="6"/>
      <c r="H59" s="6"/>
      <c r="I59" s="6"/>
      <c r="J59" s="6"/>
      <c r="K59" s="6"/>
      <c r="L59" s="6"/>
    </row>
    <row r="60" spans="1:12" x14ac:dyDescent="0.2">
      <c r="A60" s="6"/>
      <c r="B60" s="6"/>
      <c r="C60" s="6"/>
      <c r="D60" s="6"/>
      <c r="E60" s="6"/>
      <c r="F60" s="6"/>
      <c r="G60" s="6"/>
      <c r="H60" s="6"/>
      <c r="I60" s="6"/>
      <c r="J60" s="6"/>
      <c r="K60" s="6"/>
      <c r="L60" s="6"/>
    </row>
    <row r="61" spans="1:12" x14ac:dyDescent="0.2">
      <c r="A61" s="6"/>
      <c r="B61" s="6"/>
      <c r="C61" s="6"/>
      <c r="D61" s="6"/>
      <c r="E61" s="6"/>
      <c r="F61" s="6"/>
      <c r="G61" s="6"/>
      <c r="H61" s="6"/>
      <c r="I61" s="6"/>
      <c r="J61" s="6"/>
      <c r="K61" s="6"/>
      <c r="L61" s="6"/>
    </row>
    <row r="62" spans="1:12" x14ac:dyDescent="0.2">
      <c r="A62" s="6"/>
      <c r="B62" s="6"/>
      <c r="C62" s="6"/>
      <c r="D62" s="6"/>
      <c r="E62" s="6"/>
      <c r="F62" s="6"/>
      <c r="G62" s="6"/>
      <c r="H62" s="6"/>
      <c r="I62" s="6"/>
      <c r="J62" s="6"/>
      <c r="K62" s="6"/>
      <c r="L62" s="6"/>
    </row>
    <row r="63" spans="1:12" x14ac:dyDescent="0.2">
      <c r="A63" s="6"/>
      <c r="B63" s="6"/>
      <c r="C63" s="6"/>
      <c r="D63" s="6"/>
      <c r="E63" s="6"/>
      <c r="F63" s="6"/>
      <c r="G63" s="6"/>
      <c r="H63" s="6"/>
      <c r="I63" s="6"/>
      <c r="J63" s="6"/>
      <c r="K63" s="6"/>
      <c r="L63" s="6"/>
    </row>
    <row r="64" spans="1:12" x14ac:dyDescent="0.2">
      <c r="A64" s="6"/>
      <c r="B64" s="6"/>
      <c r="C64" s="6"/>
      <c r="D64" s="6"/>
      <c r="E64" s="6"/>
      <c r="F64" s="6"/>
      <c r="G64" s="6"/>
      <c r="H64" s="6"/>
      <c r="I64" s="6"/>
      <c r="J64" s="6"/>
      <c r="K64" s="6"/>
      <c r="L64" s="6"/>
    </row>
    <row r="65" spans="1:12" x14ac:dyDescent="0.2">
      <c r="A65" s="6"/>
      <c r="B65" s="6"/>
      <c r="C65" s="6"/>
      <c r="D65" s="6"/>
      <c r="E65" s="6"/>
      <c r="F65" s="6"/>
      <c r="G65" s="6"/>
      <c r="H65" s="6"/>
      <c r="I65" s="6"/>
      <c r="J65" s="6"/>
      <c r="K65" s="6"/>
      <c r="L65" s="6"/>
    </row>
    <row r="66" spans="1:12" x14ac:dyDescent="0.2">
      <c r="A66" s="6"/>
      <c r="B66" s="6"/>
      <c r="C66" s="6"/>
      <c r="D66" s="6"/>
      <c r="E66" s="6"/>
      <c r="F66" s="6"/>
      <c r="G66" s="6"/>
      <c r="H66" s="6"/>
      <c r="I66" s="6"/>
      <c r="J66" s="6"/>
      <c r="K66" s="6"/>
      <c r="L66" s="6"/>
    </row>
    <row r="67" spans="1:12" x14ac:dyDescent="0.2">
      <c r="A67" s="6"/>
      <c r="B67" s="6"/>
      <c r="C67" s="6"/>
      <c r="D67" s="6"/>
      <c r="E67" s="6"/>
      <c r="F67" s="6"/>
      <c r="G67" s="6"/>
      <c r="H67" s="6"/>
      <c r="I67" s="6"/>
      <c r="J67" s="6"/>
      <c r="K67" s="6"/>
      <c r="L67" s="6"/>
    </row>
    <row r="68" spans="1:12" x14ac:dyDescent="0.2">
      <c r="A68" s="6"/>
      <c r="B68" s="6"/>
      <c r="C68" s="6"/>
      <c r="D68" s="6"/>
      <c r="E68" s="6"/>
      <c r="F68" s="6"/>
      <c r="G68" s="6"/>
      <c r="H68" s="6"/>
      <c r="I68" s="6"/>
      <c r="J68" s="6"/>
      <c r="K68" s="6"/>
      <c r="L68" s="6"/>
    </row>
    <row r="69" spans="1:12" x14ac:dyDescent="0.2">
      <c r="A69" s="6"/>
      <c r="B69" s="6"/>
      <c r="C69" s="6"/>
      <c r="D69" s="6"/>
      <c r="E69" s="6"/>
      <c r="F69" s="6"/>
      <c r="G69" s="6"/>
      <c r="H69" s="6"/>
      <c r="I69" s="6"/>
      <c r="J69" s="6"/>
      <c r="K69" s="6"/>
      <c r="L69" s="6"/>
    </row>
    <row r="70" spans="1:12" x14ac:dyDescent="0.2">
      <c r="A70" s="6"/>
      <c r="B70" s="6"/>
      <c r="C70" s="6"/>
      <c r="D70" s="6"/>
      <c r="E70" s="6"/>
      <c r="F70" s="6"/>
      <c r="G70" s="6"/>
      <c r="H70" s="6"/>
      <c r="I70" s="6"/>
      <c r="J70" s="6"/>
      <c r="K70" s="6"/>
      <c r="L70" s="6"/>
    </row>
    <row r="71" spans="1:12" x14ac:dyDescent="0.2">
      <c r="A71" s="6"/>
      <c r="B71" s="6"/>
      <c r="C71" s="6"/>
      <c r="D71" s="6"/>
      <c r="E71" s="6"/>
      <c r="F71" s="6"/>
      <c r="G71" s="6"/>
      <c r="H71" s="6"/>
      <c r="I71" s="6"/>
      <c r="J71" s="6"/>
      <c r="K71" s="6"/>
      <c r="L71" s="6"/>
    </row>
    <row r="72" spans="1:12" x14ac:dyDescent="0.2">
      <c r="A72" s="6"/>
      <c r="B72" s="6"/>
      <c r="C72" s="6"/>
      <c r="D72" s="6"/>
      <c r="E72" s="6"/>
      <c r="F72" s="6"/>
      <c r="G72" s="6"/>
      <c r="H72" s="6"/>
      <c r="I72" s="6"/>
      <c r="J72" s="6"/>
      <c r="K72" s="6"/>
      <c r="L72" s="6"/>
    </row>
    <row r="73" spans="1:12" x14ac:dyDescent="0.2">
      <c r="A73" s="6"/>
      <c r="B73" s="6"/>
      <c r="C73" s="6"/>
      <c r="D73" s="6"/>
      <c r="E73" s="6"/>
      <c r="F73" s="6"/>
      <c r="G73" s="6"/>
      <c r="H73" s="6"/>
      <c r="I73" s="6"/>
      <c r="J73" s="6"/>
      <c r="K73" s="6"/>
      <c r="L73" s="6"/>
    </row>
    <row r="74" spans="1:12" x14ac:dyDescent="0.2">
      <c r="A74" s="6"/>
      <c r="B74" s="6"/>
      <c r="C74" s="6"/>
      <c r="D74" s="6"/>
      <c r="E74" s="6"/>
      <c r="F74" s="6"/>
      <c r="G74" s="6"/>
      <c r="H74" s="6"/>
      <c r="I74" s="6"/>
      <c r="J74" s="6"/>
      <c r="K74" s="6"/>
      <c r="L74" s="6"/>
    </row>
    <row r="75" spans="1:12" x14ac:dyDescent="0.2">
      <c r="A75" s="6"/>
      <c r="B75" s="6"/>
      <c r="C75" s="6"/>
      <c r="D75" s="6"/>
      <c r="E75" s="6"/>
      <c r="F75" s="6"/>
      <c r="G75" s="6"/>
      <c r="H75" s="6"/>
      <c r="I75" s="6"/>
      <c r="J75" s="6"/>
      <c r="K75" s="6"/>
      <c r="L75" s="6"/>
    </row>
    <row r="76" spans="1:12" x14ac:dyDescent="0.2">
      <c r="A76" s="6"/>
      <c r="B76" s="6"/>
      <c r="C76" s="6"/>
      <c r="D76" s="6"/>
      <c r="E76" s="6"/>
      <c r="F76" s="6"/>
      <c r="G76" s="6"/>
      <c r="H76" s="6"/>
      <c r="I76" s="6"/>
      <c r="J76" s="6"/>
      <c r="K76" s="6"/>
      <c r="L76" s="6"/>
    </row>
    <row r="77" spans="1:12" x14ac:dyDescent="0.2">
      <c r="A77" s="6"/>
      <c r="B77" s="6"/>
      <c r="C77" s="6"/>
      <c r="D77" s="6"/>
      <c r="E77" s="6"/>
      <c r="F77" s="6"/>
      <c r="G77" s="6"/>
      <c r="H77" s="6"/>
      <c r="I77" s="6"/>
      <c r="J77" s="6"/>
      <c r="K77" s="6"/>
      <c r="L77" s="6"/>
    </row>
    <row r="78" spans="1:12" x14ac:dyDescent="0.2">
      <c r="A78" s="6"/>
      <c r="B78" s="6"/>
      <c r="C78" s="6"/>
      <c r="D78" s="6"/>
      <c r="E78" s="6"/>
      <c r="F78" s="6"/>
      <c r="G78" s="6"/>
      <c r="H78" s="6"/>
      <c r="I78" s="6"/>
      <c r="J78" s="6"/>
      <c r="K78" s="6"/>
      <c r="L78" s="6"/>
    </row>
    <row r="79" spans="1:12" x14ac:dyDescent="0.2">
      <c r="A79" s="6"/>
      <c r="B79" s="6"/>
      <c r="C79" s="6"/>
      <c r="D79" s="6"/>
      <c r="E79" s="6"/>
      <c r="F79" s="6"/>
      <c r="G79" s="6"/>
      <c r="H79" s="6"/>
      <c r="I79" s="6"/>
      <c r="J79" s="6"/>
      <c r="K79" s="6"/>
      <c r="L79" s="6"/>
    </row>
    <row r="80" spans="1:12" x14ac:dyDescent="0.2">
      <c r="A80" s="6"/>
      <c r="B80" s="6"/>
      <c r="C80" s="6"/>
      <c r="D80" s="6"/>
      <c r="E80" s="6"/>
      <c r="F80" s="6"/>
      <c r="G80" s="6"/>
      <c r="H80" s="6"/>
      <c r="I80" s="6"/>
      <c r="J80" s="6"/>
      <c r="K80" s="6"/>
      <c r="L80" s="6"/>
    </row>
    <row r="81" spans="1:12" x14ac:dyDescent="0.2">
      <c r="A81" s="6"/>
      <c r="B81" s="6"/>
      <c r="C81" s="6"/>
      <c r="D81" s="6"/>
      <c r="E81" s="6"/>
      <c r="F81" s="6"/>
      <c r="G81" s="6"/>
      <c r="H81" s="6"/>
      <c r="I81" s="6"/>
      <c r="J81" s="6"/>
      <c r="K81" s="6"/>
      <c r="L81" s="6"/>
    </row>
    <row r="82" spans="1:12" x14ac:dyDescent="0.2">
      <c r="A82" s="6"/>
      <c r="B82" s="6"/>
      <c r="C82" s="6"/>
      <c r="D82" s="6"/>
      <c r="E82" s="6"/>
      <c r="F82" s="6"/>
      <c r="G82" s="6"/>
      <c r="H82" s="6"/>
      <c r="I82" s="6"/>
      <c r="J82" s="6"/>
      <c r="K82" s="6"/>
      <c r="L82" s="6"/>
    </row>
    <row r="83" spans="1:12" x14ac:dyDescent="0.2">
      <c r="A83" s="6"/>
      <c r="B83" s="6"/>
      <c r="C83" s="6"/>
      <c r="D83" s="6"/>
      <c r="E83" s="6"/>
      <c r="F83" s="6"/>
      <c r="G83" s="6"/>
      <c r="H83" s="6"/>
      <c r="I83" s="6"/>
      <c r="J83" s="6"/>
      <c r="K83" s="6"/>
      <c r="L83" s="6"/>
    </row>
    <row r="84" spans="1:12" x14ac:dyDescent="0.2">
      <c r="A84" s="6"/>
      <c r="B84" s="6"/>
      <c r="C84" s="6"/>
      <c r="D84" s="6"/>
      <c r="E84" s="6"/>
      <c r="F84" s="6"/>
      <c r="G84" s="6"/>
      <c r="H84" s="6"/>
      <c r="I84" s="6"/>
      <c r="J84" s="6"/>
      <c r="K84" s="6"/>
      <c r="L84" s="6"/>
    </row>
    <row r="85" spans="1:12" x14ac:dyDescent="0.2">
      <c r="A85" s="6"/>
      <c r="B85" s="6"/>
      <c r="C85" s="6"/>
      <c r="D85" s="6"/>
      <c r="E85" s="6"/>
      <c r="F85" s="6"/>
      <c r="G85" s="6"/>
      <c r="H85" s="6"/>
      <c r="I85" s="6"/>
      <c r="J85" s="6"/>
      <c r="K85" s="6"/>
      <c r="L85" s="6"/>
    </row>
    <row r="86" spans="1:12" x14ac:dyDescent="0.2">
      <c r="A86" s="6"/>
      <c r="B86" s="6"/>
      <c r="C86" s="6"/>
      <c r="D86" s="6"/>
      <c r="E86" s="6"/>
      <c r="F86" s="6"/>
      <c r="G86" s="6"/>
      <c r="H86" s="6"/>
      <c r="I86" s="6"/>
      <c r="J86" s="6"/>
      <c r="K86" s="6"/>
      <c r="L86" s="6"/>
    </row>
    <row r="87" spans="1:12" x14ac:dyDescent="0.2">
      <c r="A87" s="6"/>
      <c r="B87" s="6"/>
      <c r="C87" s="6"/>
      <c r="D87" s="6"/>
      <c r="E87" s="6"/>
      <c r="F87" s="6"/>
      <c r="G87" s="6"/>
      <c r="H87" s="6"/>
      <c r="I87" s="6"/>
      <c r="J87" s="6"/>
      <c r="K87" s="6"/>
      <c r="L87" s="6"/>
    </row>
    <row r="88" spans="1:12" x14ac:dyDescent="0.2">
      <c r="A88" s="6"/>
      <c r="B88" s="6"/>
      <c r="C88" s="6"/>
      <c r="D88" s="6"/>
      <c r="E88" s="6"/>
      <c r="F88" s="6"/>
      <c r="G88" s="6"/>
      <c r="H88" s="6"/>
      <c r="I88" s="6"/>
      <c r="J88" s="6"/>
      <c r="K88" s="6"/>
      <c r="L88" s="6"/>
    </row>
    <row r="89" spans="1:12" x14ac:dyDescent="0.2">
      <c r="A89" s="6"/>
      <c r="B89" s="6"/>
      <c r="C89" s="6"/>
      <c r="D89" s="6"/>
      <c r="E89" s="6"/>
      <c r="F89" s="6"/>
      <c r="G89" s="6"/>
      <c r="H89" s="6"/>
      <c r="I89" s="6"/>
      <c r="J89" s="6"/>
      <c r="K89" s="6"/>
      <c r="L89" s="6"/>
    </row>
    <row r="90" spans="1:12" x14ac:dyDescent="0.2">
      <c r="A90" s="6"/>
      <c r="B90" s="6"/>
      <c r="C90" s="6"/>
      <c r="D90" s="6"/>
      <c r="E90" s="6"/>
      <c r="F90" s="6"/>
      <c r="G90" s="6"/>
      <c r="H90" s="6"/>
      <c r="I90" s="6"/>
      <c r="J90" s="6"/>
      <c r="K90" s="6"/>
      <c r="L90" s="6"/>
    </row>
    <row r="91" spans="1:12" x14ac:dyDescent="0.2">
      <c r="A91" s="6"/>
      <c r="B91" s="6"/>
      <c r="C91" s="6"/>
      <c r="D91" s="6"/>
      <c r="E91" s="6"/>
      <c r="F91" s="6"/>
      <c r="G91" s="6"/>
      <c r="H91" s="6"/>
      <c r="I91" s="6"/>
      <c r="J91" s="6"/>
      <c r="K91" s="6"/>
      <c r="L91" s="6"/>
    </row>
    <row r="92" spans="1:12" x14ac:dyDescent="0.2">
      <c r="A92" s="6"/>
      <c r="B92" s="6"/>
      <c r="C92" s="6"/>
      <c r="D92" s="6"/>
      <c r="E92" s="6"/>
      <c r="F92" s="6"/>
      <c r="G92" s="6"/>
      <c r="H92" s="6"/>
      <c r="I92" s="6"/>
      <c r="J92" s="6"/>
      <c r="K92" s="6"/>
      <c r="L92" s="6"/>
    </row>
    <row r="93" spans="1:12" x14ac:dyDescent="0.2">
      <c r="A93" s="6"/>
      <c r="B93" s="6"/>
      <c r="C93" s="6"/>
      <c r="D93" s="6"/>
      <c r="E93" s="6"/>
      <c r="F93" s="6"/>
      <c r="G93" s="6"/>
      <c r="H93" s="6"/>
      <c r="I93" s="6"/>
      <c r="J93" s="6"/>
      <c r="K93" s="6"/>
      <c r="L93" s="6"/>
    </row>
    <row r="94" spans="1:12" x14ac:dyDescent="0.2">
      <c r="A94" s="6"/>
      <c r="B94" s="6"/>
      <c r="C94" s="6"/>
      <c r="D94" s="6"/>
      <c r="E94" s="6"/>
      <c r="F94" s="6"/>
      <c r="G94" s="6"/>
      <c r="H94" s="6"/>
      <c r="I94" s="6"/>
      <c r="J94" s="6"/>
      <c r="K94" s="6"/>
      <c r="L94" s="6"/>
    </row>
    <row r="95" spans="1:12" x14ac:dyDescent="0.2">
      <c r="A95" s="6"/>
      <c r="B95" s="6"/>
      <c r="C95" s="6"/>
      <c r="D95" s="6"/>
      <c r="E95" s="6"/>
      <c r="F95" s="6"/>
      <c r="G95" s="6"/>
      <c r="H95" s="6"/>
      <c r="I95" s="6"/>
      <c r="J95" s="6"/>
      <c r="K95" s="6"/>
      <c r="L95" s="6"/>
    </row>
    <row r="96" spans="1:12" x14ac:dyDescent="0.2">
      <c r="A96" s="6"/>
      <c r="B96" s="6"/>
      <c r="C96" s="6"/>
      <c r="D96" s="6"/>
      <c r="E96" s="6"/>
      <c r="F96" s="6"/>
      <c r="G96" s="6"/>
      <c r="H96" s="6"/>
      <c r="I96" s="6"/>
      <c r="J96" s="6"/>
      <c r="K96" s="6"/>
      <c r="L96" s="6"/>
    </row>
    <row r="97" spans="1:12" x14ac:dyDescent="0.2">
      <c r="A97" s="6"/>
      <c r="B97" s="6"/>
      <c r="C97" s="6"/>
      <c r="D97" s="6"/>
      <c r="E97" s="6"/>
      <c r="F97" s="6"/>
      <c r="G97" s="6"/>
      <c r="H97" s="6"/>
      <c r="I97" s="6"/>
      <c r="J97" s="6"/>
      <c r="K97" s="6"/>
      <c r="L97" s="6"/>
    </row>
    <row r="98" spans="1:12" x14ac:dyDescent="0.2">
      <c r="A98" s="6"/>
      <c r="B98" s="6"/>
      <c r="C98" s="6"/>
      <c r="D98" s="6"/>
      <c r="E98" s="6"/>
      <c r="F98" s="6"/>
      <c r="G98" s="6"/>
      <c r="H98" s="6"/>
      <c r="I98" s="6"/>
      <c r="J98" s="6"/>
      <c r="K98" s="6"/>
      <c r="L98" s="6"/>
    </row>
    <row r="99" spans="1:12" x14ac:dyDescent="0.2">
      <c r="A99" s="6"/>
      <c r="B99" s="6"/>
      <c r="C99" s="6"/>
      <c r="D99" s="6"/>
      <c r="E99" s="6"/>
      <c r="F99" s="6"/>
      <c r="G99" s="6"/>
      <c r="H99" s="6"/>
      <c r="I99" s="6"/>
      <c r="J99" s="6"/>
      <c r="K99" s="6"/>
      <c r="L99" s="6"/>
    </row>
    <row r="100" spans="1:12" x14ac:dyDescent="0.2">
      <c r="A100" s="6"/>
      <c r="B100" s="6"/>
      <c r="C100" s="6"/>
      <c r="D100" s="6"/>
      <c r="E100" s="6"/>
      <c r="F100" s="6"/>
      <c r="G100" s="6"/>
      <c r="H100" s="6"/>
      <c r="I100" s="6"/>
      <c r="J100" s="6"/>
      <c r="K100" s="6"/>
      <c r="L100" s="6"/>
    </row>
    <row r="101" spans="1:12" x14ac:dyDescent="0.2">
      <c r="A101" s="6"/>
      <c r="B101" s="6"/>
      <c r="C101" s="6"/>
      <c r="D101" s="6"/>
      <c r="E101" s="6"/>
      <c r="F101" s="6"/>
      <c r="G101" s="6"/>
      <c r="H101" s="6"/>
      <c r="I101" s="6"/>
      <c r="J101" s="6"/>
      <c r="K101" s="6"/>
      <c r="L101" s="6"/>
    </row>
    <row r="102" spans="1:12" x14ac:dyDescent="0.2">
      <c r="A102" s="6"/>
      <c r="B102" s="6"/>
      <c r="C102" s="6"/>
      <c r="D102" s="6"/>
      <c r="E102" s="6"/>
      <c r="F102" s="6"/>
      <c r="G102" s="6"/>
      <c r="H102" s="6"/>
      <c r="I102" s="6"/>
      <c r="J102" s="6"/>
      <c r="K102" s="6"/>
      <c r="L102" s="6"/>
    </row>
    <row r="103" spans="1:12" x14ac:dyDescent="0.2">
      <c r="A103" s="6"/>
      <c r="B103" s="6"/>
      <c r="C103" s="6"/>
      <c r="D103" s="6"/>
      <c r="E103" s="6"/>
      <c r="F103" s="6"/>
      <c r="G103" s="6"/>
      <c r="H103" s="6"/>
      <c r="I103" s="6"/>
      <c r="J103" s="6"/>
      <c r="K103" s="6"/>
      <c r="L103" s="6"/>
    </row>
    <row r="104" spans="1:12" x14ac:dyDescent="0.2">
      <c r="A104" s="6"/>
      <c r="B104" s="6"/>
      <c r="C104" s="6"/>
      <c r="D104" s="6"/>
      <c r="E104" s="6"/>
      <c r="F104" s="6"/>
      <c r="G104" s="6"/>
      <c r="H104" s="6"/>
      <c r="I104" s="6"/>
      <c r="J104" s="6"/>
      <c r="K104" s="6"/>
      <c r="L104" s="6"/>
    </row>
  </sheetData>
  <pageMargins left="0.75" right="0.75" top="1" bottom="1" header="0.5" footer="0.5"/>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169"/>
  <sheetViews>
    <sheetView workbookViewId="0"/>
  </sheetViews>
  <sheetFormatPr defaultColWidth="9.140625" defaultRowHeight="15.75" x14ac:dyDescent="0.25"/>
  <cols>
    <col min="1" max="1" width="4.7109375" style="1" customWidth="1"/>
    <col min="2" max="5" width="14.7109375" style="1" customWidth="1"/>
    <col min="6" max="6" width="17" style="1" customWidth="1"/>
    <col min="7" max="7" width="16.42578125" style="1" customWidth="1"/>
    <col min="8" max="40" width="14.7109375" style="1" customWidth="1"/>
    <col min="41" max="81" width="10.7109375" style="1" customWidth="1"/>
    <col min="82" max="16384" width="9.140625" style="1"/>
  </cols>
  <sheetData>
    <row r="1" spans="1:11" ht="16.5" thickBot="1" x14ac:dyDescent="0.3"/>
    <row r="2" spans="1:11" s="10" customFormat="1" ht="21" x14ac:dyDescent="0.35">
      <c r="B2" s="46" t="s">
        <v>92</v>
      </c>
      <c r="C2" s="68"/>
      <c r="D2" s="47"/>
      <c r="E2" s="48"/>
    </row>
    <row r="3" spans="1:11" ht="21.75" thickBot="1" x14ac:dyDescent="0.4">
      <c r="B3" s="49" t="s">
        <v>91</v>
      </c>
      <c r="C3" s="69"/>
      <c r="D3" s="50"/>
      <c r="E3" s="51"/>
    </row>
    <row r="4" spans="1:11" x14ac:dyDescent="0.25">
      <c r="E4" s="14"/>
    </row>
    <row r="5" spans="1:11" ht="31.5" customHeight="1" x14ac:dyDescent="0.25">
      <c r="A5" s="167" t="s">
        <v>93</v>
      </c>
      <c r="B5" s="167"/>
      <c r="C5" s="167"/>
      <c r="D5" s="167"/>
      <c r="E5" s="167"/>
      <c r="F5" s="167"/>
      <c r="G5" s="167"/>
      <c r="H5" s="167"/>
      <c r="I5" s="167"/>
      <c r="J5" s="167"/>
      <c r="K5" s="167"/>
    </row>
    <row r="7" spans="1:11" ht="15.75" customHeight="1" x14ac:dyDescent="0.25">
      <c r="B7" s="168" t="s">
        <v>95</v>
      </c>
      <c r="C7" s="169"/>
      <c r="D7" s="169"/>
      <c r="E7" s="169"/>
      <c r="F7" s="169"/>
      <c r="G7" s="169"/>
      <c r="H7" s="170"/>
      <c r="I7" s="22"/>
      <c r="J7" s="22"/>
    </row>
    <row r="8" spans="1:11" s="20" customFormat="1" ht="63" customHeight="1" x14ac:dyDescent="0.25">
      <c r="B8" s="70" t="s">
        <v>9</v>
      </c>
      <c r="C8" s="71" t="s">
        <v>16</v>
      </c>
      <c r="D8" s="71" t="s">
        <v>10</v>
      </c>
      <c r="E8" s="71" t="s">
        <v>11</v>
      </c>
      <c r="F8" s="71" t="s">
        <v>98</v>
      </c>
      <c r="G8" s="71" t="s">
        <v>99</v>
      </c>
      <c r="H8" s="72" t="s">
        <v>15</v>
      </c>
      <c r="I8" s="22"/>
      <c r="J8" s="22"/>
    </row>
    <row r="9" spans="1:11" x14ac:dyDescent="0.25">
      <c r="B9" s="60" t="s">
        <v>94</v>
      </c>
      <c r="C9" s="121">
        <v>0.25</v>
      </c>
      <c r="D9" s="122">
        <v>-0.2</v>
      </c>
      <c r="E9" s="123">
        <f>C9*D9</f>
        <v>-0.05</v>
      </c>
      <c r="F9" s="123">
        <f>D9-$E$13</f>
        <v>-0.375</v>
      </c>
      <c r="G9" s="124">
        <f>F9*F9</f>
        <v>0.140625</v>
      </c>
      <c r="H9" s="125">
        <f>G9*C9</f>
        <v>3.515625E-2</v>
      </c>
    </row>
    <row r="10" spans="1:11" s="20" customFormat="1" x14ac:dyDescent="0.25">
      <c r="B10" s="60" t="s">
        <v>8</v>
      </c>
      <c r="C10" s="121">
        <v>0.25</v>
      </c>
      <c r="D10" s="122">
        <v>0.1</v>
      </c>
      <c r="E10" s="123">
        <f>C10*D10</f>
        <v>2.5000000000000001E-2</v>
      </c>
      <c r="F10" s="123">
        <f>D10-$E$13</f>
        <v>-7.4999999999999983E-2</v>
      </c>
      <c r="G10" s="124">
        <f>F10*F10</f>
        <v>5.6249999999999972E-3</v>
      </c>
      <c r="H10" s="125">
        <f>G10*C10</f>
        <v>1.4062499999999993E-3</v>
      </c>
    </row>
    <row r="11" spans="1:11" x14ac:dyDescent="0.25">
      <c r="B11" s="60" t="s">
        <v>7</v>
      </c>
      <c r="C11" s="121">
        <v>0.25</v>
      </c>
      <c r="D11" s="122">
        <v>0.3</v>
      </c>
      <c r="E11" s="123">
        <f t="shared" ref="E11:E12" si="0">C11*D11</f>
        <v>7.4999999999999997E-2</v>
      </c>
      <c r="F11" s="123">
        <f t="shared" ref="F11:F12" si="1">D11-$E$13</f>
        <v>0.125</v>
      </c>
      <c r="G11" s="124">
        <f t="shared" ref="G11:G12" si="2">F11*F11</f>
        <v>1.5625E-2</v>
      </c>
      <c r="H11" s="125">
        <f>G11*C11</f>
        <v>3.90625E-3</v>
      </c>
    </row>
    <row r="12" spans="1:11" x14ac:dyDescent="0.25">
      <c r="B12" s="60" t="s">
        <v>6</v>
      </c>
      <c r="C12" s="123">
        <f>1-C9-C10-C11</f>
        <v>0.25</v>
      </c>
      <c r="D12" s="122">
        <v>0.5</v>
      </c>
      <c r="E12" s="126">
        <f t="shared" si="0"/>
        <v>0.125</v>
      </c>
      <c r="F12" s="123">
        <f t="shared" si="1"/>
        <v>0.32500000000000001</v>
      </c>
      <c r="G12" s="124">
        <f t="shared" si="2"/>
        <v>0.10562500000000001</v>
      </c>
      <c r="H12" s="127">
        <f>G12*C12</f>
        <v>2.6406250000000003E-2</v>
      </c>
    </row>
    <row r="13" spans="1:11" x14ac:dyDescent="0.25">
      <c r="B13" s="63"/>
      <c r="C13" s="64"/>
      <c r="D13" s="65" t="s">
        <v>12</v>
      </c>
      <c r="E13" s="126">
        <f>SUM(E9:E12)</f>
        <v>0.17499999999999999</v>
      </c>
      <c r="F13" s="56"/>
      <c r="G13" s="65" t="s">
        <v>13</v>
      </c>
      <c r="H13" s="127">
        <f>SUM(H9:H12)</f>
        <v>6.6875000000000004E-2</v>
      </c>
    </row>
    <row r="15" spans="1:11" x14ac:dyDescent="0.25">
      <c r="A15" s="20" t="s">
        <v>17</v>
      </c>
    </row>
    <row r="17" spans="1:11" x14ac:dyDescent="0.25">
      <c r="B17" s="20" t="s">
        <v>113</v>
      </c>
      <c r="D17" s="128">
        <f>SQRT(H13)</f>
        <v>0.25860201081971501</v>
      </c>
    </row>
    <row r="19" spans="1:11" s="23" customFormat="1" x14ac:dyDescent="0.25">
      <c r="A19" s="171" t="s">
        <v>14</v>
      </c>
      <c r="B19" s="172"/>
    </row>
    <row r="20" spans="1:11" s="23" customFormat="1" x14ac:dyDescent="0.25">
      <c r="A20" s="173" t="s">
        <v>85</v>
      </c>
      <c r="B20" s="173"/>
      <c r="C20" s="173"/>
      <c r="D20" s="173"/>
      <c r="E20" s="173"/>
      <c r="F20" s="173"/>
      <c r="G20" s="173"/>
      <c r="H20" s="173"/>
      <c r="I20" s="173"/>
      <c r="J20" s="173"/>
      <c r="K20" s="173"/>
    </row>
    <row r="21" spans="1:11" s="23" customFormat="1" x14ac:dyDescent="0.25"/>
    <row r="22" spans="1:11" s="23" customFormat="1" x14ac:dyDescent="0.25"/>
    <row r="23" spans="1:11" s="23" customFormat="1" x14ac:dyDescent="0.25"/>
    <row r="24" spans="1:11" s="23" customFormat="1" x14ac:dyDescent="0.25"/>
    <row r="25" spans="1:11" s="23" customFormat="1" x14ac:dyDescent="0.25"/>
    <row r="26" spans="1:11" s="23" customFormat="1" x14ac:dyDescent="0.25"/>
    <row r="27" spans="1:11" s="23" customFormat="1" x14ac:dyDescent="0.25"/>
    <row r="28" spans="1:11" s="23" customFormat="1" x14ac:dyDescent="0.25"/>
    <row r="29" spans="1:11" s="23" customFormat="1" x14ac:dyDescent="0.25"/>
    <row r="30" spans="1:11" s="23" customFormat="1" x14ac:dyDescent="0.25"/>
    <row r="31" spans="1:11" s="23" customFormat="1" x14ac:dyDescent="0.25"/>
    <row r="32" spans="1:11" s="23" customFormat="1" x14ac:dyDescent="0.25"/>
    <row r="33" spans="1:11" s="23" customFormat="1" x14ac:dyDescent="0.25"/>
    <row r="34" spans="1:11" s="23" customFormat="1" x14ac:dyDescent="0.25">
      <c r="A34" s="173" t="s">
        <v>127</v>
      </c>
      <c r="B34" s="173"/>
      <c r="C34" s="173"/>
      <c r="D34" s="173"/>
      <c r="E34" s="173"/>
      <c r="F34" s="173"/>
      <c r="G34" s="173"/>
      <c r="H34" s="173"/>
      <c r="I34" s="173"/>
      <c r="J34" s="173"/>
      <c r="K34" s="173"/>
    </row>
    <row r="35" spans="1:11" s="23" customFormat="1" x14ac:dyDescent="0.25"/>
    <row r="37" spans="1:11" x14ac:dyDescent="0.25">
      <c r="A37" s="167" t="s">
        <v>96</v>
      </c>
      <c r="B37" s="167"/>
      <c r="C37" s="167"/>
      <c r="D37" s="167"/>
      <c r="E37" s="167"/>
      <c r="F37" s="167"/>
      <c r="G37" s="167"/>
      <c r="H37" s="167"/>
      <c r="I37" s="167"/>
      <c r="J37" s="167"/>
      <c r="K37" s="167"/>
    </row>
    <row r="39" spans="1:11" x14ac:dyDescent="0.25">
      <c r="A39" s="20"/>
      <c r="B39" s="168" t="s">
        <v>97</v>
      </c>
      <c r="C39" s="169"/>
      <c r="D39" s="169"/>
      <c r="E39" s="169"/>
      <c r="F39" s="169"/>
      <c r="G39" s="169"/>
      <c r="H39" s="170"/>
    </row>
    <row r="40" spans="1:11" ht="63" x14ac:dyDescent="0.25">
      <c r="A40" s="20"/>
      <c r="B40" s="70" t="s">
        <v>9</v>
      </c>
      <c r="C40" s="71" t="s">
        <v>16</v>
      </c>
      <c r="D40" s="71" t="s">
        <v>10</v>
      </c>
      <c r="E40" s="71" t="s">
        <v>11</v>
      </c>
      <c r="F40" s="71" t="s">
        <v>98</v>
      </c>
      <c r="G40" s="71" t="s">
        <v>99</v>
      </c>
      <c r="H40" s="72" t="s">
        <v>15</v>
      </c>
    </row>
    <row r="41" spans="1:11" x14ac:dyDescent="0.25">
      <c r="A41" s="20"/>
      <c r="B41" s="60" t="s">
        <v>94</v>
      </c>
      <c r="C41" s="123">
        <f>C9</f>
        <v>0.25</v>
      </c>
      <c r="D41" s="122">
        <v>0.05</v>
      </c>
      <c r="E41" s="129">
        <f>C41*D41</f>
        <v>1.2500000000000001E-2</v>
      </c>
      <c r="F41" s="130">
        <f>D41-$E$45</f>
        <v>-4.9999999999999975E-3</v>
      </c>
      <c r="G41" s="124">
        <f>F41*F41</f>
        <v>2.4999999999999974E-5</v>
      </c>
      <c r="H41" s="125">
        <f>G41*C41</f>
        <v>6.2499999999999935E-6</v>
      </c>
    </row>
    <row r="42" spans="1:11" x14ac:dyDescent="0.25">
      <c r="A42" s="20"/>
      <c r="B42" s="60" t="s">
        <v>8</v>
      </c>
      <c r="C42" s="123">
        <f>C10</f>
        <v>0.25</v>
      </c>
      <c r="D42" s="122">
        <v>0.2</v>
      </c>
      <c r="E42" s="129">
        <f>C42*D42</f>
        <v>0.05</v>
      </c>
      <c r="F42" s="130">
        <f t="shared" ref="F42:F44" si="3">D42-$E$45</f>
        <v>0.14500000000000002</v>
      </c>
      <c r="G42" s="124">
        <f>F42*F42</f>
        <v>2.1025000000000005E-2</v>
      </c>
      <c r="H42" s="125">
        <f>G42*C42</f>
        <v>5.2562500000000014E-3</v>
      </c>
    </row>
    <row r="43" spans="1:11" x14ac:dyDescent="0.25">
      <c r="A43" s="20"/>
      <c r="B43" s="60" t="s">
        <v>7</v>
      </c>
      <c r="C43" s="123">
        <f>C11</f>
        <v>0.25</v>
      </c>
      <c r="D43" s="122">
        <v>-0.12</v>
      </c>
      <c r="E43" s="129">
        <f t="shared" ref="E43:E44" si="4">C43*D43</f>
        <v>-0.03</v>
      </c>
      <c r="F43" s="130">
        <f t="shared" si="3"/>
        <v>-0.17499999999999999</v>
      </c>
      <c r="G43" s="124">
        <f t="shared" ref="G43:G44" si="5">F43*F43</f>
        <v>3.0624999999999996E-2</v>
      </c>
      <c r="H43" s="125">
        <f>G43*C43</f>
        <v>7.656249999999999E-3</v>
      </c>
    </row>
    <row r="44" spans="1:11" x14ac:dyDescent="0.25">
      <c r="A44" s="20"/>
      <c r="B44" s="60" t="s">
        <v>6</v>
      </c>
      <c r="C44" s="123">
        <f>C12</f>
        <v>0.25</v>
      </c>
      <c r="D44" s="122">
        <v>0.09</v>
      </c>
      <c r="E44" s="131">
        <f t="shared" si="4"/>
        <v>2.2499999999999999E-2</v>
      </c>
      <c r="F44" s="130">
        <f t="shared" si="3"/>
        <v>3.4999999999999996E-2</v>
      </c>
      <c r="G44" s="124">
        <f t="shared" si="5"/>
        <v>1.2249999999999997E-3</v>
      </c>
      <c r="H44" s="127">
        <f>G44*C44</f>
        <v>3.0624999999999994E-4</v>
      </c>
    </row>
    <row r="45" spans="1:11" x14ac:dyDescent="0.25">
      <c r="A45" s="20"/>
      <c r="B45" s="63"/>
      <c r="C45" s="64"/>
      <c r="D45" s="65" t="s">
        <v>12</v>
      </c>
      <c r="E45" s="126">
        <f>SUM(E41:E44)</f>
        <v>5.5E-2</v>
      </c>
      <c r="F45" s="56"/>
      <c r="G45" s="65" t="s">
        <v>13</v>
      </c>
      <c r="H45" s="127">
        <f>SUM(H41:H44)</f>
        <v>1.3224999999999999E-2</v>
      </c>
    </row>
    <row r="46" spans="1:11" x14ac:dyDescent="0.25">
      <c r="A46" s="20"/>
      <c r="B46" s="20"/>
      <c r="C46" s="20"/>
      <c r="D46" s="20"/>
      <c r="E46" s="20"/>
      <c r="F46" s="20"/>
      <c r="G46" s="20"/>
      <c r="H46" s="20"/>
    </row>
    <row r="47" spans="1:11" x14ac:dyDescent="0.25">
      <c r="A47" s="20"/>
      <c r="B47" s="20" t="s">
        <v>113</v>
      </c>
      <c r="C47" s="20"/>
      <c r="D47" s="128">
        <f>SQRT(H45)</f>
        <v>0.11499999999999999</v>
      </c>
      <c r="E47" s="20"/>
      <c r="F47" s="20"/>
      <c r="G47" s="20"/>
      <c r="H47" s="20"/>
    </row>
    <row r="49" spans="1:11" ht="31.5" customHeight="1" x14ac:dyDescent="0.25">
      <c r="A49" s="167" t="s">
        <v>128</v>
      </c>
      <c r="B49" s="167"/>
      <c r="C49" s="167"/>
      <c r="D49" s="167"/>
      <c r="E49" s="167"/>
      <c r="F49" s="167"/>
      <c r="G49" s="167"/>
      <c r="H49" s="167"/>
      <c r="I49" s="167"/>
      <c r="J49" s="167"/>
      <c r="K49" s="167"/>
    </row>
    <row r="51" spans="1:11" ht="94.5" x14ac:dyDescent="0.25">
      <c r="B51" s="57" t="s">
        <v>100</v>
      </c>
      <c r="C51" s="58" t="s">
        <v>101</v>
      </c>
      <c r="D51" s="58" t="s">
        <v>103</v>
      </c>
      <c r="E51" s="58" t="s">
        <v>104</v>
      </c>
      <c r="F51" s="58" t="s">
        <v>102</v>
      </c>
      <c r="G51" s="58" t="s">
        <v>105</v>
      </c>
      <c r="H51" s="59"/>
    </row>
    <row r="52" spans="1:11" x14ac:dyDescent="0.25">
      <c r="B52" s="60" t="s">
        <v>94</v>
      </c>
      <c r="C52" s="123">
        <f>C41</f>
        <v>0.25</v>
      </c>
      <c r="D52" s="130">
        <f>F9</f>
        <v>-0.375</v>
      </c>
      <c r="E52" s="123">
        <f>F41</f>
        <v>-4.9999999999999975E-3</v>
      </c>
      <c r="F52" s="123">
        <f>D52*E52</f>
        <v>1.8749999999999991E-3</v>
      </c>
      <c r="G52" s="124">
        <f>F52*C52</f>
        <v>4.6874999999999977E-4</v>
      </c>
      <c r="H52" s="61"/>
    </row>
    <row r="53" spans="1:11" x14ac:dyDescent="0.25">
      <c r="B53" s="60" t="s">
        <v>8</v>
      </c>
      <c r="C53" s="123">
        <f t="shared" ref="C53:C55" si="6">C42</f>
        <v>0.25</v>
      </c>
      <c r="D53" s="130">
        <f t="shared" ref="D53:D55" si="7">F10</f>
        <v>-7.4999999999999983E-2</v>
      </c>
      <c r="E53" s="123">
        <f t="shared" ref="E53:E55" si="8">F42</f>
        <v>0.14500000000000002</v>
      </c>
      <c r="F53" s="123">
        <f t="shared" ref="F53:F55" si="9">D53*E53</f>
        <v>-1.0874999999999999E-2</v>
      </c>
      <c r="G53" s="124">
        <f t="shared" ref="G53:G55" si="10">F53*C53</f>
        <v>-2.7187499999999998E-3</v>
      </c>
      <c r="H53" s="61"/>
    </row>
    <row r="54" spans="1:11" x14ac:dyDescent="0.25">
      <c r="B54" s="60" t="s">
        <v>7</v>
      </c>
      <c r="C54" s="123">
        <f t="shared" si="6"/>
        <v>0.25</v>
      </c>
      <c r="D54" s="130">
        <f t="shared" si="7"/>
        <v>0.125</v>
      </c>
      <c r="E54" s="123">
        <f t="shared" si="8"/>
        <v>-0.17499999999999999</v>
      </c>
      <c r="F54" s="123">
        <f t="shared" si="9"/>
        <v>-2.1874999999999999E-2</v>
      </c>
      <c r="G54" s="124">
        <f t="shared" si="10"/>
        <v>-5.4687499999999997E-3</v>
      </c>
      <c r="H54" s="61"/>
    </row>
    <row r="55" spans="1:11" x14ac:dyDescent="0.25">
      <c r="B55" s="60" t="s">
        <v>6</v>
      </c>
      <c r="C55" s="123">
        <f t="shared" si="6"/>
        <v>0.25</v>
      </c>
      <c r="D55" s="130">
        <f t="shared" si="7"/>
        <v>0.32500000000000001</v>
      </c>
      <c r="E55" s="123">
        <f t="shared" si="8"/>
        <v>3.4999999999999996E-2</v>
      </c>
      <c r="F55" s="123">
        <f t="shared" si="9"/>
        <v>1.1375E-2</v>
      </c>
      <c r="G55" s="124">
        <f t="shared" si="10"/>
        <v>2.8437499999999999E-3</v>
      </c>
      <c r="H55" s="61"/>
    </row>
    <row r="56" spans="1:11" x14ac:dyDescent="0.25">
      <c r="B56" s="63"/>
      <c r="C56" s="64"/>
      <c r="D56" s="65"/>
      <c r="E56" s="56"/>
      <c r="F56" s="65" t="s">
        <v>106</v>
      </c>
      <c r="G56" s="132">
        <f>SUM(G52:G55)</f>
        <v>-4.875E-3</v>
      </c>
      <c r="H56" s="62"/>
    </row>
    <row r="58" spans="1:11" x14ac:dyDescent="0.25">
      <c r="A58" s="167" t="s">
        <v>107</v>
      </c>
      <c r="B58" s="167"/>
      <c r="C58" s="167"/>
      <c r="D58" s="167"/>
      <c r="E58" s="167"/>
      <c r="F58" s="167"/>
      <c r="G58" s="167"/>
      <c r="H58" s="167"/>
      <c r="I58" s="167"/>
      <c r="J58" s="167"/>
      <c r="K58" s="167"/>
    </row>
    <row r="60" spans="1:11" x14ac:dyDescent="0.25">
      <c r="B60" s="20" t="s">
        <v>117</v>
      </c>
      <c r="C60" s="133">
        <f>G56/(D17*D47)</f>
        <v>-0.1639248829251343</v>
      </c>
    </row>
    <row r="62" spans="1:11" s="20" customFormat="1" x14ac:dyDescent="0.25">
      <c r="A62" s="174" t="s">
        <v>108</v>
      </c>
      <c r="B62" s="174"/>
      <c r="C62" s="174"/>
      <c r="D62" s="174"/>
      <c r="E62" s="174"/>
      <c r="F62" s="174"/>
      <c r="G62" s="174"/>
      <c r="H62" s="174"/>
      <c r="I62" s="174"/>
      <c r="J62" s="174"/>
      <c r="K62" s="174"/>
    </row>
    <row r="63" spans="1:11" s="20" customFormat="1" ht="31.5" customHeight="1" x14ac:dyDescent="0.25">
      <c r="A63" s="167" t="s">
        <v>109</v>
      </c>
      <c r="B63" s="167"/>
      <c r="C63" s="167"/>
      <c r="D63" s="167"/>
      <c r="E63" s="167"/>
      <c r="F63" s="167"/>
      <c r="G63" s="167"/>
      <c r="H63" s="167"/>
      <c r="I63" s="167"/>
      <c r="J63" s="167"/>
      <c r="K63" s="167"/>
    </row>
    <row r="64" spans="1:11" s="20" customFormat="1" x14ac:dyDescent="0.25"/>
    <row r="65" spans="1:4" s="20" customFormat="1" x14ac:dyDescent="0.25">
      <c r="A65" s="20" t="s">
        <v>18</v>
      </c>
    </row>
    <row r="66" spans="1:4" s="20" customFormat="1" x14ac:dyDescent="0.25"/>
    <row r="67" spans="1:4" s="20" customFormat="1" x14ac:dyDescent="0.25">
      <c r="B67" s="73" t="s">
        <v>19</v>
      </c>
      <c r="C67" s="74" t="s">
        <v>20</v>
      </c>
      <c r="D67" s="75" t="s">
        <v>21</v>
      </c>
    </row>
    <row r="68" spans="1:4" s="20" customFormat="1" x14ac:dyDescent="0.25">
      <c r="B68" s="76">
        <v>1</v>
      </c>
      <c r="C68" s="135">
        <v>0.18</v>
      </c>
      <c r="D68" s="136">
        <v>7.0000000000000007E-2</v>
      </c>
    </row>
    <row r="69" spans="1:4" s="20" customFormat="1" x14ac:dyDescent="0.25">
      <c r="B69" s="76">
        <v>2</v>
      </c>
      <c r="C69" s="135">
        <v>0.27</v>
      </c>
      <c r="D69" s="136">
        <v>0.25</v>
      </c>
    </row>
    <row r="70" spans="1:4" s="20" customFormat="1" x14ac:dyDescent="0.25">
      <c r="B70" s="76">
        <v>3</v>
      </c>
      <c r="C70" s="135">
        <v>0.05</v>
      </c>
      <c r="D70" s="136">
        <v>0.21</v>
      </c>
    </row>
    <row r="71" spans="1:4" s="20" customFormat="1" x14ac:dyDescent="0.25">
      <c r="B71" s="76">
        <v>4</v>
      </c>
      <c r="C71" s="135">
        <v>0.13</v>
      </c>
      <c r="D71" s="136">
        <v>0.04</v>
      </c>
    </row>
    <row r="72" spans="1:4" s="20" customFormat="1" x14ac:dyDescent="0.25">
      <c r="B72" s="76">
        <v>5</v>
      </c>
      <c r="C72" s="135">
        <v>-0.17</v>
      </c>
      <c r="D72" s="136">
        <v>-0.16</v>
      </c>
    </row>
    <row r="73" spans="1:4" s="20" customFormat="1" x14ac:dyDescent="0.25">
      <c r="B73" s="76">
        <v>6</v>
      </c>
      <c r="C73" s="135">
        <v>0.06</v>
      </c>
      <c r="D73" s="136">
        <v>0.19</v>
      </c>
    </row>
    <row r="74" spans="1:4" s="20" customFormat="1" x14ac:dyDescent="0.25">
      <c r="B74" s="76">
        <v>7</v>
      </c>
      <c r="C74" s="135">
        <v>-0.21</v>
      </c>
      <c r="D74" s="136">
        <v>-0.38</v>
      </c>
    </row>
    <row r="75" spans="1:4" s="20" customFormat="1" x14ac:dyDescent="0.25">
      <c r="B75" s="76">
        <v>8</v>
      </c>
      <c r="C75" s="135">
        <v>0.34</v>
      </c>
      <c r="D75" s="136">
        <v>0.28999999999999998</v>
      </c>
    </row>
    <row r="76" spans="1:4" s="20" customFormat="1" x14ac:dyDescent="0.25">
      <c r="B76" s="76">
        <v>9</v>
      </c>
      <c r="C76" s="135">
        <v>0.19</v>
      </c>
      <c r="D76" s="136">
        <v>0.15</v>
      </c>
    </row>
    <row r="77" spans="1:4" s="20" customFormat="1" x14ac:dyDescent="0.25">
      <c r="B77" s="77">
        <v>10</v>
      </c>
      <c r="C77" s="137">
        <v>0.11</v>
      </c>
      <c r="D77" s="138">
        <v>0.16</v>
      </c>
    </row>
    <row r="78" spans="1:4" s="20" customFormat="1" x14ac:dyDescent="0.25"/>
    <row r="79" spans="1:4" s="20" customFormat="1" x14ac:dyDescent="0.25">
      <c r="A79" s="20" t="s">
        <v>26</v>
      </c>
    </row>
    <row r="80" spans="1:4" s="20" customFormat="1" x14ac:dyDescent="0.25"/>
    <row r="81" spans="1:11" s="20" customFormat="1" x14ac:dyDescent="0.25">
      <c r="B81" s="20" t="s">
        <v>150</v>
      </c>
      <c r="C81" s="134">
        <f>COVAR(C68:C77,D68:D77)</f>
        <v>2.8100000000000003E-2</v>
      </c>
    </row>
    <row r="82" spans="1:11" s="20" customFormat="1" x14ac:dyDescent="0.25">
      <c r="B82" s="20" t="s">
        <v>117</v>
      </c>
      <c r="C82" s="134">
        <f>CORREL(C68:C77,D68:D77)</f>
        <v>0.86477351037192174</v>
      </c>
    </row>
    <row r="83" spans="1:11" s="20" customFormat="1" x14ac:dyDescent="0.25"/>
    <row r="84" spans="1:11" s="23" customFormat="1" x14ac:dyDescent="0.25">
      <c r="A84" s="171" t="s">
        <v>14</v>
      </c>
      <c r="B84" s="172"/>
    </row>
    <row r="85" spans="1:11" s="23" customFormat="1" ht="31.5" customHeight="1" x14ac:dyDescent="0.25">
      <c r="A85" s="175" t="s">
        <v>137</v>
      </c>
      <c r="B85" s="175"/>
      <c r="C85" s="175"/>
      <c r="D85" s="175"/>
      <c r="E85" s="175"/>
      <c r="F85" s="175"/>
      <c r="G85" s="175"/>
      <c r="H85" s="175"/>
      <c r="I85" s="175"/>
      <c r="J85" s="175"/>
      <c r="K85" s="175"/>
    </row>
    <row r="86" spans="1:11" s="23" customFormat="1" x14ac:dyDescent="0.25"/>
    <row r="87" spans="1:11" s="23" customFormat="1" x14ac:dyDescent="0.25"/>
    <row r="88" spans="1:11" s="23" customFormat="1" x14ac:dyDescent="0.25"/>
    <row r="89" spans="1:11" s="23" customFormat="1" x14ac:dyDescent="0.25"/>
    <row r="90" spans="1:11" s="23" customFormat="1" x14ac:dyDescent="0.25"/>
    <row r="91" spans="1:11" s="23" customFormat="1" x14ac:dyDescent="0.25"/>
    <row r="92" spans="1:11" s="23" customFormat="1" x14ac:dyDescent="0.25"/>
    <row r="93" spans="1:11" s="23" customFormat="1" x14ac:dyDescent="0.25"/>
    <row r="94" spans="1:11" s="23" customFormat="1" x14ac:dyDescent="0.25"/>
    <row r="95" spans="1:11" s="23" customFormat="1" x14ac:dyDescent="0.25"/>
    <row r="96" spans="1:11" s="23" customFormat="1" x14ac:dyDescent="0.25"/>
    <row r="97" spans="1:11" s="23" customFormat="1" x14ac:dyDescent="0.25"/>
    <row r="98" spans="1:11" s="23" customFormat="1" x14ac:dyDescent="0.25"/>
    <row r="99" spans="1:11" s="23" customFormat="1" ht="31.5" customHeight="1" x14ac:dyDescent="0.25">
      <c r="A99" s="175" t="s">
        <v>88</v>
      </c>
      <c r="B99" s="175"/>
      <c r="C99" s="175"/>
      <c r="D99" s="175"/>
      <c r="E99" s="175"/>
      <c r="F99" s="175"/>
      <c r="G99" s="175"/>
      <c r="H99" s="175"/>
      <c r="I99" s="175"/>
      <c r="J99" s="175"/>
      <c r="K99" s="175"/>
    </row>
    <row r="100" spans="1:11" s="23" customFormat="1" x14ac:dyDescent="0.25"/>
    <row r="101" spans="1:11" s="20" customFormat="1" x14ac:dyDescent="0.25"/>
    <row r="102" spans="1:11" s="20" customFormat="1" x14ac:dyDescent="0.25">
      <c r="A102" s="2" t="s">
        <v>22</v>
      </c>
    </row>
    <row r="103" spans="1:11" s="20" customFormat="1" ht="63" customHeight="1" x14ac:dyDescent="0.25">
      <c r="A103" s="167" t="s">
        <v>23</v>
      </c>
      <c r="B103" s="167"/>
      <c r="C103" s="167"/>
      <c r="D103" s="167"/>
      <c r="E103" s="167"/>
      <c r="F103" s="167"/>
      <c r="G103" s="167"/>
      <c r="H103" s="167"/>
      <c r="I103" s="167"/>
      <c r="J103" s="167"/>
      <c r="K103" s="167"/>
    </row>
    <row r="104" spans="1:11" s="20" customFormat="1" x14ac:dyDescent="0.25"/>
    <row r="105" spans="1:11" s="20" customFormat="1" ht="47.25" customHeight="1" x14ac:dyDescent="0.25">
      <c r="A105" s="167" t="s">
        <v>24</v>
      </c>
      <c r="B105" s="167"/>
      <c r="C105" s="167"/>
      <c r="D105" s="167"/>
      <c r="E105" s="167"/>
      <c r="F105" s="167"/>
      <c r="G105" s="167"/>
      <c r="H105" s="167"/>
      <c r="I105" s="167"/>
      <c r="J105" s="167"/>
      <c r="K105" s="167"/>
    </row>
    <row r="106" spans="1:11" s="20" customFormat="1" x14ac:dyDescent="0.25"/>
    <row r="107" spans="1:11" s="24" customFormat="1" ht="47.25" customHeight="1" x14ac:dyDescent="0.25">
      <c r="A107" s="167" t="s">
        <v>25</v>
      </c>
      <c r="B107" s="167"/>
      <c r="C107" s="167"/>
      <c r="D107" s="167"/>
      <c r="E107" s="167"/>
      <c r="F107" s="167"/>
      <c r="G107" s="167"/>
      <c r="H107" s="167"/>
      <c r="I107" s="167"/>
      <c r="J107" s="167"/>
      <c r="K107" s="167"/>
    </row>
    <row r="108" spans="1:11" s="20" customFormat="1" x14ac:dyDescent="0.25">
      <c r="A108" s="25"/>
      <c r="B108" s="25"/>
      <c r="C108" s="25"/>
      <c r="D108" s="25"/>
      <c r="E108" s="25"/>
      <c r="F108" s="25"/>
      <c r="G108" s="25"/>
      <c r="H108" s="25"/>
      <c r="I108" s="25"/>
      <c r="J108" s="25"/>
      <c r="K108" s="25"/>
    </row>
    <row r="109" spans="1:11" s="20" customFormat="1" x14ac:dyDescent="0.25">
      <c r="A109" s="2" t="s">
        <v>27</v>
      </c>
    </row>
    <row r="110" spans="1:11" s="20" customFormat="1" ht="110.25" customHeight="1" x14ac:dyDescent="0.25">
      <c r="A110" s="167" t="s">
        <v>129</v>
      </c>
      <c r="B110" s="167"/>
      <c r="C110" s="167"/>
      <c r="D110" s="167"/>
      <c r="E110" s="167"/>
      <c r="F110" s="167"/>
      <c r="G110" s="167"/>
      <c r="H110" s="167"/>
      <c r="I110" s="167"/>
      <c r="J110" s="167"/>
      <c r="K110" s="167"/>
    </row>
    <row r="111" spans="1:11" s="20" customFormat="1" x14ac:dyDescent="0.25"/>
    <row r="112" spans="1:11" s="20" customFormat="1" x14ac:dyDescent="0.25"/>
    <row r="113" s="20" customFormat="1" x14ac:dyDescent="0.25"/>
    <row r="114" s="20" customFormat="1" x14ac:dyDescent="0.25"/>
    <row r="115" s="20" customFormat="1" x14ac:dyDescent="0.25"/>
    <row r="116" s="20" customFormat="1" x14ac:dyDescent="0.25"/>
    <row r="117" s="20" customFormat="1" x14ac:dyDescent="0.25"/>
    <row r="118" s="20" customFormat="1" x14ac:dyDescent="0.25"/>
    <row r="119" s="20" customFormat="1" x14ac:dyDescent="0.25"/>
    <row r="120" s="20" customFormat="1" x14ac:dyDescent="0.25"/>
    <row r="121" s="20" customFormat="1" x14ac:dyDescent="0.25"/>
    <row r="122" s="20" customFormat="1" x14ac:dyDescent="0.25"/>
    <row r="123" s="20" customFormat="1" x14ac:dyDescent="0.25"/>
    <row r="124" s="20" customFormat="1" x14ac:dyDescent="0.25"/>
    <row r="125" s="20" customFormat="1" x14ac:dyDescent="0.25"/>
    <row r="126" s="20" customFormat="1" x14ac:dyDescent="0.25"/>
    <row r="127" s="20" customFormat="1" x14ac:dyDescent="0.25"/>
    <row r="128" s="20" customFormat="1" x14ac:dyDescent="0.25"/>
    <row r="129" s="20" customFormat="1" x14ac:dyDescent="0.25"/>
    <row r="130" s="20" customFormat="1" x14ac:dyDescent="0.25"/>
    <row r="131" s="20" customFormat="1" x14ac:dyDescent="0.25"/>
    <row r="132" s="20" customFormat="1" x14ac:dyDescent="0.25"/>
    <row r="133" s="20" customFormat="1" x14ac:dyDescent="0.25"/>
    <row r="134" s="20" customFormat="1" x14ac:dyDescent="0.25"/>
    <row r="135" s="20" customFormat="1" x14ac:dyDescent="0.25"/>
    <row r="136" s="20" customFormat="1" x14ac:dyDescent="0.25"/>
    <row r="137" s="20" customFormat="1" x14ac:dyDescent="0.25"/>
    <row r="138" s="20" customFormat="1" x14ac:dyDescent="0.25"/>
    <row r="139" s="20" customFormat="1" x14ac:dyDescent="0.25"/>
    <row r="140" s="20" customFormat="1" x14ac:dyDescent="0.25"/>
    <row r="141" s="20" customFormat="1" x14ac:dyDescent="0.25"/>
    <row r="142" s="20" customFormat="1" x14ac:dyDescent="0.25"/>
    <row r="143" s="20" customFormat="1" x14ac:dyDescent="0.25"/>
    <row r="144" s="20" customFormat="1" x14ac:dyDescent="0.25"/>
    <row r="145" s="20" customFormat="1" x14ac:dyDescent="0.25"/>
    <row r="146" s="20" customFormat="1" x14ac:dyDescent="0.25"/>
    <row r="147" s="20" customFormat="1" x14ac:dyDescent="0.25"/>
    <row r="148" s="20" customFormat="1" x14ac:dyDescent="0.25"/>
    <row r="149" s="20" customFormat="1" x14ac:dyDescent="0.25"/>
    <row r="150" s="20" customFormat="1" x14ac:dyDescent="0.25"/>
    <row r="151" s="20" customFormat="1" x14ac:dyDescent="0.25"/>
    <row r="152" s="20" customFormat="1" x14ac:dyDescent="0.25"/>
    <row r="153" s="20" customFormat="1" x14ac:dyDescent="0.25"/>
    <row r="154" s="20" customFormat="1" x14ac:dyDescent="0.25"/>
    <row r="155" s="20" customFormat="1" x14ac:dyDescent="0.25"/>
    <row r="156" s="20" customFormat="1" x14ac:dyDescent="0.25"/>
    <row r="157" s="20" customFormat="1" x14ac:dyDescent="0.25"/>
    <row r="158" s="20" customFormat="1" x14ac:dyDescent="0.25"/>
    <row r="159" s="20" customFormat="1" x14ac:dyDescent="0.25"/>
    <row r="160" s="20" customFormat="1" x14ac:dyDescent="0.25"/>
    <row r="161" s="20" customFormat="1" x14ac:dyDescent="0.25"/>
    <row r="162" s="20" customFormat="1" x14ac:dyDescent="0.25"/>
    <row r="163" s="20" customFormat="1" x14ac:dyDescent="0.25"/>
    <row r="164" s="20" customFormat="1" x14ac:dyDescent="0.25"/>
    <row r="165" s="20" customFormat="1" x14ac:dyDescent="0.25"/>
    <row r="166" s="20" customFormat="1" x14ac:dyDescent="0.25"/>
    <row r="167" s="20" customFormat="1" x14ac:dyDescent="0.25"/>
    <row r="168" s="20" customFormat="1" x14ac:dyDescent="0.25"/>
    <row r="169" s="20" customFormat="1" x14ac:dyDescent="0.25"/>
  </sheetData>
  <mergeCells count="18">
    <mergeCell ref="A103:K103"/>
    <mergeCell ref="A105:K105"/>
    <mergeCell ref="A107:K107"/>
    <mergeCell ref="A110:K110"/>
    <mergeCell ref="A62:K62"/>
    <mergeCell ref="A63:K63"/>
    <mergeCell ref="A84:B84"/>
    <mergeCell ref="A85:K85"/>
    <mergeCell ref="A99:K99"/>
    <mergeCell ref="A37:K37"/>
    <mergeCell ref="B39:H39"/>
    <mergeCell ref="A49:K49"/>
    <mergeCell ref="A58:K58"/>
    <mergeCell ref="A5:K5"/>
    <mergeCell ref="A19:B19"/>
    <mergeCell ref="A34:K34"/>
    <mergeCell ref="A20:K20"/>
    <mergeCell ref="B7:H7"/>
  </mergeCells>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3"/>
  <sheetViews>
    <sheetView workbookViewId="0">
      <selection activeCell="A2" sqref="A2"/>
    </sheetView>
  </sheetViews>
  <sheetFormatPr defaultColWidth="9.140625" defaultRowHeight="15.75" x14ac:dyDescent="0.25"/>
  <cols>
    <col min="1" max="1" width="4.7109375" style="20" customWidth="1"/>
    <col min="2" max="2" width="18" style="20" customWidth="1"/>
    <col min="3" max="5" width="14.7109375" style="20" customWidth="1"/>
    <col min="6" max="6" width="19.85546875" style="20" customWidth="1"/>
    <col min="7" max="7" width="18.5703125" style="20" customWidth="1"/>
    <col min="8" max="33" width="14.7109375" style="20" customWidth="1"/>
    <col min="34" max="67" width="10.7109375" style="20" customWidth="1"/>
    <col min="68" max="16384" width="9.140625" style="20"/>
  </cols>
  <sheetData>
    <row r="1" spans="1:11" ht="16.5" thickBot="1" x14ac:dyDescent="0.3">
      <c r="A1" s="78"/>
      <c r="B1" s="78"/>
      <c r="C1" s="78"/>
      <c r="D1" s="78"/>
      <c r="E1" s="78"/>
      <c r="F1" s="78"/>
      <c r="G1" s="78"/>
      <c r="H1" s="78"/>
      <c r="I1" s="78"/>
      <c r="J1" s="78"/>
      <c r="K1" s="78"/>
    </row>
    <row r="2" spans="1:11" ht="21" x14ac:dyDescent="0.35">
      <c r="A2" s="78"/>
      <c r="B2" s="46" t="s">
        <v>138</v>
      </c>
      <c r="C2" s="68"/>
      <c r="D2" s="48"/>
      <c r="E2" s="78"/>
      <c r="F2" s="78"/>
      <c r="G2" s="78"/>
      <c r="H2" s="78"/>
      <c r="I2" s="78"/>
      <c r="J2" s="78"/>
    </row>
    <row r="3" spans="1:11" ht="21.75" thickBot="1" x14ac:dyDescent="0.4">
      <c r="A3" s="78"/>
      <c r="B3" s="49" t="s">
        <v>110</v>
      </c>
      <c r="C3" s="69"/>
      <c r="D3" s="51"/>
      <c r="E3" s="78"/>
      <c r="F3" s="78"/>
      <c r="G3" s="78"/>
      <c r="H3" s="78"/>
      <c r="I3" s="78"/>
      <c r="J3" s="78"/>
    </row>
    <row r="4" spans="1:11" x14ac:dyDescent="0.25">
      <c r="A4" s="78"/>
      <c r="B4" s="78"/>
      <c r="C4" s="78"/>
      <c r="D4" s="78"/>
      <c r="E4" s="78"/>
      <c r="F4" s="78"/>
      <c r="G4" s="78"/>
      <c r="H4" s="78"/>
      <c r="I4" s="78"/>
      <c r="J4" s="78"/>
      <c r="K4" s="78"/>
    </row>
    <row r="5" spans="1:11" ht="31.5" customHeight="1" x14ac:dyDescent="0.25">
      <c r="A5" s="176" t="s">
        <v>112</v>
      </c>
      <c r="B5" s="176"/>
      <c r="C5" s="176"/>
      <c r="D5" s="176"/>
      <c r="E5" s="176"/>
      <c r="F5" s="176"/>
      <c r="G5" s="176"/>
      <c r="H5" s="176"/>
      <c r="I5" s="176"/>
      <c r="J5" s="176"/>
      <c r="K5" s="176"/>
    </row>
    <row r="6" spans="1:11" ht="15.75" customHeight="1" x14ac:dyDescent="0.25">
      <c r="A6" s="79"/>
      <c r="B6" s="79"/>
      <c r="C6" s="79"/>
      <c r="D6" s="79"/>
      <c r="E6" s="79"/>
      <c r="F6" s="79"/>
      <c r="G6" s="79"/>
      <c r="H6" s="79"/>
      <c r="I6" s="79"/>
      <c r="J6" s="79"/>
      <c r="K6" s="79"/>
    </row>
    <row r="7" spans="1:11" ht="15.75" customHeight="1" x14ac:dyDescent="0.25">
      <c r="A7" s="79"/>
      <c r="B7" s="89"/>
      <c r="C7" s="58" t="s">
        <v>115</v>
      </c>
      <c r="D7" s="59" t="s">
        <v>116</v>
      </c>
      <c r="E7" s="79"/>
      <c r="F7" s="79"/>
      <c r="G7" s="79"/>
      <c r="H7" s="79"/>
      <c r="I7" s="79"/>
      <c r="J7" s="79"/>
      <c r="K7" s="79"/>
    </row>
    <row r="8" spans="1:11" ht="15.75" customHeight="1" x14ac:dyDescent="0.25">
      <c r="A8" s="79"/>
      <c r="B8" s="90" t="s">
        <v>111</v>
      </c>
      <c r="C8" s="139">
        <v>0.09</v>
      </c>
      <c r="D8" s="142">
        <v>0.14000000000000001</v>
      </c>
      <c r="E8" s="79"/>
      <c r="F8" s="79"/>
      <c r="G8" s="79"/>
      <c r="H8" s="79"/>
      <c r="I8" s="79"/>
      <c r="J8" s="79"/>
      <c r="K8" s="79"/>
    </row>
    <row r="9" spans="1:11" x14ac:dyDescent="0.25">
      <c r="A9" s="78"/>
      <c r="B9" s="60" t="s">
        <v>113</v>
      </c>
      <c r="C9" s="135">
        <v>0.19</v>
      </c>
      <c r="D9" s="136">
        <v>0.55000000000000004</v>
      </c>
      <c r="E9" s="78"/>
      <c r="F9" s="78"/>
      <c r="G9" s="78"/>
      <c r="H9" s="78"/>
      <c r="I9" s="78"/>
      <c r="J9" s="78"/>
      <c r="K9" s="78"/>
    </row>
    <row r="10" spans="1:11" x14ac:dyDescent="0.25">
      <c r="A10" s="78"/>
      <c r="B10" s="60" t="s">
        <v>114</v>
      </c>
      <c r="C10" s="135">
        <v>0.3</v>
      </c>
      <c r="D10" s="152">
        <f>1-C10</f>
        <v>0.7</v>
      </c>
      <c r="E10" s="78"/>
      <c r="F10" s="78"/>
      <c r="G10" s="78"/>
      <c r="H10" s="78"/>
      <c r="I10" s="78"/>
      <c r="J10" s="78"/>
      <c r="K10" s="78"/>
    </row>
    <row r="11" spans="1:11" x14ac:dyDescent="0.25">
      <c r="A11" s="78"/>
      <c r="B11" s="91"/>
      <c r="C11" s="140"/>
      <c r="D11" s="92"/>
      <c r="E11" s="78"/>
      <c r="F11" s="78"/>
      <c r="G11" s="78"/>
      <c r="H11" s="78"/>
      <c r="I11" s="78"/>
      <c r="J11" s="78"/>
      <c r="K11" s="78"/>
    </row>
    <row r="12" spans="1:11" x14ac:dyDescent="0.25">
      <c r="A12" s="78"/>
      <c r="B12" s="63" t="s">
        <v>117</v>
      </c>
      <c r="C12" s="141">
        <v>0.1</v>
      </c>
      <c r="D12" s="93"/>
      <c r="E12" s="78"/>
      <c r="F12" s="78"/>
      <c r="G12" s="78"/>
      <c r="H12" s="78"/>
      <c r="I12" s="78"/>
      <c r="J12" s="78"/>
      <c r="K12" s="78"/>
    </row>
    <row r="13" spans="1:11" x14ac:dyDescent="0.25">
      <c r="A13" s="78"/>
      <c r="B13" s="78"/>
      <c r="C13" s="80"/>
      <c r="D13" s="81"/>
      <c r="E13" s="78"/>
      <c r="F13" s="78"/>
      <c r="G13" s="78"/>
      <c r="H13" s="78"/>
      <c r="I13" s="78"/>
      <c r="J13" s="78"/>
      <c r="K13" s="78"/>
    </row>
    <row r="14" spans="1:11" x14ac:dyDescent="0.25">
      <c r="A14" s="176" t="s">
        <v>118</v>
      </c>
      <c r="B14" s="176"/>
      <c r="C14" s="176"/>
      <c r="D14" s="176"/>
      <c r="E14" s="176"/>
      <c r="F14" s="176"/>
      <c r="G14" s="176"/>
      <c r="H14" s="176"/>
      <c r="I14" s="176"/>
      <c r="J14" s="176"/>
      <c r="K14" s="176"/>
    </row>
    <row r="15" spans="1:11" x14ac:dyDescent="0.25">
      <c r="A15" s="78"/>
      <c r="B15" s="78"/>
      <c r="C15" s="78"/>
      <c r="D15" s="78"/>
      <c r="E15" s="78"/>
      <c r="F15" s="78"/>
      <c r="G15" s="78"/>
      <c r="H15" s="78"/>
      <c r="I15" s="78"/>
      <c r="J15" s="78"/>
      <c r="K15" s="78"/>
    </row>
    <row r="16" spans="1:11" x14ac:dyDescent="0.25">
      <c r="A16" s="78"/>
      <c r="B16" s="78" t="s">
        <v>111</v>
      </c>
      <c r="C16" s="153">
        <f>(C10*C8)+(D8*D10)</f>
        <v>0.125</v>
      </c>
      <c r="D16" s="78"/>
      <c r="E16" s="78"/>
      <c r="F16" s="78"/>
      <c r="G16" s="78"/>
      <c r="H16" s="78"/>
      <c r="I16" s="78"/>
      <c r="J16" s="78"/>
      <c r="K16" s="78"/>
    </row>
    <row r="17" spans="1:11" x14ac:dyDescent="0.25">
      <c r="A17" s="78"/>
      <c r="B17" s="78" t="s">
        <v>113</v>
      </c>
      <c r="C17" s="153">
        <f>((C10^2)*(C9^2)+(D10^2)*(D9^2)+(2*C10*D10*C9*D9*C12))^(1/2)</f>
        <v>0.39479488345215419</v>
      </c>
      <c r="D17" s="78"/>
      <c r="E17" s="78"/>
      <c r="F17" s="78"/>
      <c r="G17" s="78"/>
      <c r="H17" s="78"/>
      <c r="I17" s="78"/>
      <c r="J17" s="78"/>
      <c r="K17" s="78"/>
    </row>
    <row r="18" spans="1:11" x14ac:dyDescent="0.25">
      <c r="A18" s="78"/>
      <c r="B18" s="83"/>
      <c r="C18" s="83"/>
      <c r="D18" s="78"/>
      <c r="E18" s="78"/>
      <c r="F18" s="78"/>
      <c r="G18" s="78"/>
      <c r="H18" s="78"/>
      <c r="I18" s="78"/>
      <c r="J18" s="78"/>
      <c r="K18" s="78"/>
    </row>
    <row r="19" spans="1:11" ht="31.5" customHeight="1" x14ac:dyDescent="0.25">
      <c r="A19" s="176" t="s">
        <v>123</v>
      </c>
      <c r="B19" s="176"/>
      <c r="C19" s="176"/>
      <c r="D19" s="176"/>
      <c r="E19" s="176"/>
      <c r="F19" s="176"/>
      <c r="G19" s="176"/>
      <c r="H19" s="176"/>
      <c r="I19" s="176"/>
      <c r="J19" s="176"/>
      <c r="K19" s="176"/>
    </row>
    <row r="20" spans="1:11" x14ac:dyDescent="0.25">
      <c r="A20" s="78"/>
      <c r="B20" s="78"/>
      <c r="C20" s="82"/>
      <c r="D20" s="78"/>
      <c r="E20" s="78"/>
      <c r="F20" s="78"/>
      <c r="G20" s="78"/>
      <c r="H20" s="78"/>
      <c r="I20" s="78"/>
      <c r="J20" s="78"/>
      <c r="K20" s="78"/>
    </row>
    <row r="21" spans="1:11" ht="31.5" x14ac:dyDescent="0.25">
      <c r="A21" s="78"/>
      <c r="B21" s="95" t="s">
        <v>119</v>
      </c>
      <c r="C21" s="96" t="s">
        <v>120</v>
      </c>
      <c r="D21" s="97" t="s">
        <v>121</v>
      </c>
      <c r="E21" s="78"/>
      <c r="F21" s="78"/>
      <c r="G21" s="78"/>
      <c r="H21" s="78"/>
      <c r="I21" s="78"/>
      <c r="J21" s="78"/>
      <c r="K21" s="78"/>
    </row>
    <row r="22" spans="1:11" x14ac:dyDescent="0.25">
      <c r="A22" s="78"/>
      <c r="B22" s="98">
        <f>C10</f>
        <v>0.3</v>
      </c>
      <c r="C22" s="94">
        <f>C16</f>
        <v>0.125</v>
      </c>
      <c r="D22" s="99">
        <f>C17</f>
        <v>0.39479488345215419</v>
      </c>
      <c r="E22" s="78"/>
      <c r="F22" s="78"/>
      <c r="G22" s="78"/>
      <c r="H22" s="78"/>
      <c r="I22" s="78"/>
      <c r="J22" s="78"/>
      <c r="K22" s="78"/>
    </row>
    <row r="23" spans="1:11" x14ac:dyDescent="0.25">
      <c r="A23" s="78"/>
      <c r="B23" s="143">
        <v>0</v>
      </c>
      <c r="C23" s="146">
        <f t="dataTable" ref="C23:D43" dt2D="0" dtr="0" r1="C10"/>
        <v>0.14000000000000001</v>
      </c>
      <c r="D23" s="147">
        <v>0.55000000000000004</v>
      </c>
      <c r="E23" s="78"/>
      <c r="F23" s="78"/>
      <c r="G23" s="78"/>
      <c r="H23" s="78"/>
      <c r="I23" s="78"/>
      <c r="J23" s="78"/>
      <c r="K23" s="78"/>
    </row>
    <row r="24" spans="1:11" x14ac:dyDescent="0.25">
      <c r="A24" s="78"/>
      <c r="B24" s="144">
        <v>0.05</v>
      </c>
      <c r="C24" s="148">
        <v>0.13750000000000001</v>
      </c>
      <c r="D24" s="149">
        <v>0.52353533787128448</v>
      </c>
      <c r="E24" s="83"/>
      <c r="F24" s="83"/>
      <c r="G24" s="83"/>
      <c r="H24" s="83"/>
      <c r="I24" s="78"/>
      <c r="J24" s="78"/>
      <c r="K24" s="78"/>
    </row>
    <row r="25" spans="1:11" x14ac:dyDescent="0.25">
      <c r="A25" s="78"/>
      <c r="B25" s="143">
        <v>0.1</v>
      </c>
      <c r="C25" s="146">
        <v>0.13500000000000004</v>
      </c>
      <c r="D25" s="147">
        <v>0.49725948960276267</v>
      </c>
      <c r="E25" s="82"/>
      <c r="F25" s="82"/>
      <c r="G25" s="84"/>
      <c r="H25" s="85"/>
      <c r="I25" s="78"/>
      <c r="J25" s="78"/>
      <c r="K25" s="78"/>
    </row>
    <row r="26" spans="1:11" x14ac:dyDescent="0.25">
      <c r="A26" s="78"/>
      <c r="B26" s="143">
        <v>0.15</v>
      </c>
      <c r="C26" s="146">
        <v>0.13250000000000001</v>
      </c>
      <c r="D26" s="147">
        <v>0.4712040428519263</v>
      </c>
      <c r="E26" s="82"/>
      <c r="F26" s="82"/>
      <c r="G26" s="84"/>
      <c r="H26" s="85"/>
      <c r="I26" s="78"/>
      <c r="J26" s="78"/>
      <c r="K26" s="78"/>
    </row>
    <row r="27" spans="1:11" x14ac:dyDescent="0.25">
      <c r="A27" s="78"/>
      <c r="B27" s="144">
        <v>0.2</v>
      </c>
      <c r="C27" s="146">
        <v>0.13</v>
      </c>
      <c r="D27" s="147">
        <v>0.44540767842505824</v>
      </c>
      <c r="E27" s="82"/>
      <c r="F27" s="82"/>
      <c r="G27" s="84"/>
      <c r="H27" s="85"/>
      <c r="I27" s="78"/>
      <c r="J27" s="78"/>
      <c r="K27" s="78"/>
    </row>
    <row r="28" spans="1:11" x14ac:dyDescent="0.25">
      <c r="A28" s="78"/>
      <c r="B28" s="143">
        <v>0.25</v>
      </c>
      <c r="C28" s="146">
        <v>0.1275</v>
      </c>
      <c r="D28" s="147">
        <v>0.41991814678577544</v>
      </c>
      <c r="E28" s="82"/>
      <c r="F28" s="82"/>
      <c r="G28" s="86"/>
      <c r="H28" s="85"/>
      <c r="I28" s="78"/>
      <c r="J28" s="78"/>
      <c r="K28" s="78"/>
    </row>
    <row r="29" spans="1:11" x14ac:dyDescent="0.25">
      <c r="A29" s="78"/>
      <c r="B29" s="143">
        <v>0.3</v>
      </c>
      <c r="C29" s="146">
        <v>0.125</v>
      </c>
      <c r="D29" s="147">
        <v>0.39479488345215419</v>
      </c>
      <c r="E29" s="78"/>
      <c r="F29" s="78"/>
      <c r="G29" s="78"/>
      <c r="H29" s="78"/>
      <c r="I29" s="78"/>
      <c r="J29" s="78"/>
      <c r="K29" s="78"/>
    </row>
    <row r="30" spans="1:11" x14ac:dyDescent="0.25">
      <c r="A30" s="78"/>
      <c r="B30" s="144">
        <v>0.35</v>
      </c>
      <c r="C30" s="146">
        <v>0.12250000000000001</v>
      </c>
      <c r="D30" s="147">
        <v>0.37011248290215776</v>
      </c>
      <c r="E30" s="78"/>
      <c r="F30" s="78"/>
      <c r="G30" s="78"/>
      <c r="H30" s="78"/>
      <c r="I30" s="78"/>
      <c r="J30" s="78"/>
      <c r="K30" s="78"/>
    </row>
    <row r="31" spans="1:11" x14ac:dyDescent="0.25">
      <c r="B31" s="143">
        <v>0.4</v>
      </c>
      <c r="C31" s="146">
        <v>0.12</v>
      </c>
      <c r="D31" s="147">
        <v>0.3459653161806831</v>
      </c>
    </row>
    <row r="32" spans="1:11" x14ac:dyDescent="0.25">
      <c r="B32" s="143">
        <v>0.45</v>
      </c>
      <c r="C32" s="146">
        <v>0.11750000000000002</v>
      </c>
      <c r="D32" s="147">
        <v>0.3224736423337573</v>
      </c>
    </row>
    <row r="33" spans="1:11" x14ac:dyDescent="0.25">
      <c r="B33" s="144">
        <v>0.5</v>
      </c>
      <c r="C33" s="146">
        <v>0.115</v>
      </c>
      <c r="D33" s="147">
        <v>0.29979159427842539</v>
      </c>
    </row>
    <row r="34" spans="1:11" x14ac:dyDescent="0.25">
      <c r="B34" s="143">
        <v>0.55000000000000004</v>
      </c>
      <c r="C34" s="146">
        <v>0.1125</v>
      </c>
      <c r="D34" s="147">
        <v>0.2781173313549517</v>
      </c>
    </row>
    <row r="35" spans="1:11" x14ac:dyDescent="0.25">
      <c r="B35" s="143">
        <v>0.6</v>
      </c>
      <c r="C35" s="146">
        <v>0.11000000000000001</v>
      </c>
      <c r="D35" s="147">
        <v>0.25770525799835753</v>
      </c>
    </row>
    <row r="36" spans="1:11" x14ac:dyDescent="0.25">
      <c r="B36" s="144">
        <v>0.65</v>
      </c>
      <c r="C36" s="146">
        <v>0.1075</v>
      </c>
      <c r="D36" s="147">
        <v>0.23887915354839986</v>
      </c>
    </row>
    <row r="37" spans="1:11" x14ac:dyDescent="0.25">
      <c r="B37" s="143">
        <v>0.7</v>
      </c>
      <c r="C37" s="146">
        <v>0.10500000000000001</v>
      </c>
      <c r="D37" s="147">
        <v>0.22204278866921126</v>
      </c>
    </row>
    <row r="38" spans="1:11" x14ac:dyDescent="0.25">
      <c r="B38" s="143">
        <v>0.75</v>
      </c>
      <c r="C38" s="146">
        <v>0.10250000000000001</v>
      </c>
      <c r="D38" s="147">
        <v>0.20768064425940133</v>
      </c>
    </row>
    <row r="39" spans="1:11" x14ac:dyDescent="0.25">
      <c r="B39" s="144">
        <v>0.8</v>
      </c>
      <c r="C39" s="146">
        <v>9.9999999999999992E-2</v>
      </c>
      <c r="D39" s="147">
        <v>0.19633644592892069</v>
      </c>
    </row>
    <row r="40" spans="1:11" x14ac:dyDescent="0.25">
      <c r="B40" s="143">
        <v>0.85</v>
      </c>
      <c r="C40" s="146">
        <v>9.7500000000000003E-2</v>
      </c>
      <c r="D40" s="147">
        <v>0.18855569468992445</v>
      </c>
    </row>
    <row r="41" spans="1:11" x14ac:dyDescent="0.25">
      <c r="B41" s="143">
        <v>0.9</v>
      </c>
      <c r="C41" s="146">
        <v>9.5000000000000001E-2</v>
      </c>
      <c r="D41" s="147">
        <v>0.18478906894077907</v>
      </c>
    </row>
    <row r="42" spans="1:11" x14ac:dyDescent="0.25">
      <c r="B42" s="144">
        <v>0.95</v>
      </c>
      <c r="C42" s="146">
        <v>9.2499999999999999E-2</v>
      </c>
      <c r="D42" s="147">
        <v>0.18528154252380349</v>
      </c>
    </row>
    <row r="43" spans="1:11" x14ac:dyDescent="0.25">
      <c r="B43" s="145">
        <v>1</v>
      </c>
      <c r="C43" s="150">
        <v>0.09</v>
      </c>
      <c r="D43" s="151">
        <v>0.19</v>
      </c>
    </row>
    <row r="44" spans="1:11" x14ac:dyDescent="0.25">
      <c r="B44" s="88"/>
    </row>
    <row r="45" spans="1:11" ht="31.5" customHeight="1" x14ac:dyDescent="0.25">
      <c r="A45" s="167" t="s">
        <v>122</v>
      </c>
      <c r="B45" s="167"/>
      <c r="C45" s="167"/>
      <c r="D45" s="167"/>
      <c r="E45" s="167"/>
      <c r="F45" s="167"/>
      <c r="G45" s="167"/>
      <c r="H45" s="167"/>
      <c r="I45" s="167"/>
      <c r="J45" s="167"/>
      <c r="K45" s="167"/>
    </row>
    <row r="46" spans="1:11" x14ac:dyDescent="0.25">
      <c r="B46" s="88"/>
    </row>
    <row r="47" spans="1:11" x14ac:dyDescent="0.25">
      <c r="B47" s="88"/>
    </row>
    <row r="48" spans="1:11" x14ac:dyDescent="0.25">
      <c r="B48" s="87"/>
    </row>
    <row r="49" spans="2:2" x14ac:dyDescent="0.25">
      <c r="B49" s="88"/>
    </row>
    <row r="50" spans="2:2" x14ac:dyDescent="0.25">
      <c r="B50" s="88"/>
    </row>
    <row r="51" spans="2:2" x14ac:dyDescent="0.25">
      <c r="B51" s="87"/>
    </row>
    <row r="52" spans="2:2" x14ac:dyDescent="0.25">
      <c r="B52" s="88"/>
    </row>
    <row r="53" spans="2:2" x14ac:dyDescent="0.25">
      <c r="B53" s="88"/>
    </row>
    <row r="54" spans="2:2" x14ac:dyDescent="0.25">
      <c r="B54" s="87"/>
    </row>
    <row r="55" spans="2:2" x14ac:dyDescent="0.25">
      <c r="B55" s="88"/>
    </row>
    <row r="73" spans="1:11" ht="31.5" customHeight="1" x14ac:dyDescent="0.25">
      <c r="A73" s="167" t="s">
        <v>124</v>
      </c>
      <c r="B73" s="167"/>
      <c r="C73" s="167"/>
      <c r="D73" s="167"/>
      <c r="E73" s="167"/>
      <c r="F73" s="167"/>
      <c r="G73" s="167"/>
      <c r="H73" s="167"/>
      <c r="I73" s="167"/>
      <c r="J73" s="167"/>
      <c r="K73" s="167"/>
    </row>
  </sheetData>
  <mergeCells count="5">
    <mergeCell ref="A73:K73"/>
    <mergeCell ref="A5:K5"/>
    <mergeCell ref="A14:K14"/>
    <mergeCell ref="A19:K19"/>
    <mergeCell ref="A45:K4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3"/>
  <sheetViews>
    <sheetView workbookViewId="0"/>
  </sheetViews>
  <sheetFormatPr defaultColWidth="9.140625" defaultRowHeight="15.75" x14ac:dyDescent="0.25"/>
  <cols>
    <col min="1" max="1" width="4.7109375" style="14" customWidth="1"/>
    <col min="2" max="2" width="16.85546875" style="14" customWidth="1"/>
    <col min="3" max="33" width="14.7109375" style="14" customWidth="1"/>
    <col min="34" max="54" width="10.7109375" style="14" customWidth="1"/>
    <col min="55" max="16384" width="9.140625" style="14"/>
  </cols>
  <sheetData>
    <row r="1" spans="1:11" ht="16.5" thickBot="1" x14ac:dyDescent="0.3"/>
    <row r="2" spans="1:11" ht="21" x14ac:dyDescent="0.35">
      <c r="B2" s="100" t="s">
        <v>125</v>
      </c>
      <c r="C2" s="101"/>
    </row>
    <row r="3" spans="1:11" ht="21.75" thickBot="1" x14ac:dyDescent="0.4">
      <c r="B3" s="66" t="s">
        <v>126</v>
      </c>
      <c r="C3" s="67"/>
    </row>
    <row r="4" spans="1:11" s="20" customFormat="1" ht="15.75" customHeight="1" x14ac:dyDescent="0.35">
      <c r="B4" s="15"/>
      <c r="C4" s="2"/>
      <c r="D4" s="2"/>
    </row>
    <row r="5" spans="1:11" s="20" customFormat="1" ht="94.5" customHeight="1" x14ac:dyDescent="0.25">
      <c r="A5" s="167" t="s">
        <v>151</v>
      </c>
      <c r="B5" s="167"/>
      <c r="C5" s="167"/>
      <c r="D5" s="167"/>
      <c r="E5" s="167"/>
      <c r="F5" s="167"/>
      <c r="G5" s="167"/>
      <c r="H5" s="167"/>
      <c r="I5" s="167"/>
      <c r="J5" s="167"/>
      <c r="K5" s="167"/>
    </row>
    <row r="6" spans="1:11" s="20" customFormat="1" ht="15.75" customHeight="1" x14ac:dyDescent="0.35">
      <c r="B6" s="15"/>
      <c r="C6" s="2"/>
      <c r="D6" s="2"/>
    </row>
    <row r="7" spans="1:11" s="20" customFormat="1" ht="31.5" customHeight="1" x14ac:dyDescent="0.25">
      <c r="A7" s="167" t="s">
        <v>31</v>
      </c>
      <c r="B7" s="167"/>
      <c r="C7" s="167"/>
      <c r="D7" s="167"/>
      <c r="E7" s="167"/>
      <c r="F7" s="167"/>
      <c r="G7" s="167"/>
      <c r="H7" s="167"/>
      <c r="I7" s="167"/>
      <c r="J7" s="167"/>
      <c r="K7" s="167"/>
    </row>
    <row r="8" spans="1:11" s="20" customFormat="1" ht="15.75" customHeight="1" x14ac:dyDescent="0.35">
      <c r="B8" s="15"/>
      <c r="C8" s="2"/>
      <c r="D8" s="2"/>
    </row>
    <row r="9" spans="1:11" s="20" customFormat="1" ht="15.75" customHeight="1" x14ac:dyDescent="0.35">
      <c r="B9" s="15"/>
      <c r="C9" s="2"/>
      <c r="D9" s="2"/>
    </row>
    <row r="10" spans="1:11" s="20" customFormat="1" ht="15.75" customHeight="1" x14ac:dyDescent="0.35">
      <c r="B10" s="15"/>
      <c r="C10" s="2"/>
      <c r="D10" s="2"/>
    </row>
    <row r="11" spans="1:11" s="20" customFormat="1" ht="15.75" customHeight="1" x14ac:dyDescent="0.35">
      <c r="B11" s="15"/>
      <c r="C11" s="2"/>
      <c r="D11" s="2"/>
    </row>
    <row r="12" spans="1:11" s="20" customFormat="1" ht="15.75" customHeight="1" x14ac:dyDescent="0.35">
      <c r="B12" s="15"/>
      <c r="C12" s="2"/>
      <c r="D12" s="2"/>
    </row>
    <row r="13" spans="1:11" s="20" customFormat="1" ht="15.75" customHeight="1" x14ac:dyDescent="0.35">
      <c r="B13" s="15"/>
      <c r="C13" s="2"/>
      <c r="D13" s="2"/>
    </row>
    <row r="14" spans="1:11" s="20" customFormat="1" ht="15.75" customHeight="1" x14ac:dyDescent="0.35">
      <c r="B14" s="15"/>
      <c r="C14" s="2"/>
      <c r="D14" s="2"/>
    </row>
    <row r="15" spans="1:11" s="20" customFormat="1" ht="15.75" customHeight="1" x14ac:dyDescent="0.35">
      <c r="B15" s="15"/>
      <c r="C15" s="2"/>
      <c r="D15" s="2"/>
    </row>
    <row r="16" spans="1:11" s="20" customFormat="1" ht="15.75" customHeight="1" x14ac:dyDescent="0.35">
      <c r="B16" s="15"/>
      <c r="C16" s="2"/>
      <c r="D16" s="2"/>
    </row>
    <row r="17" spans="1:11" s="20" customFormat="1" ht="15.75" customHeight="1" x14ac:dyDescent="0.35">
      <c r="B17" s="15"/>
      <c r="C17" s="2"/>
      <c r="D17" s="2"/>
    </row>
    <row r="18" spans="1:11" s="20" customFormat="1" ht="15.75" customHeight="1" x14ac:dyDescent="0.35">
      <c r="B18" s="15"/>
      <c r="C18" s="2"/>
      <c r="D18" s="2"/>
    </row>
    <row r="19" spans="1:11" s="20" customFormat="1" ht="15.75" customHeight="1" x14ac:dyDescent="0.35">
      <c r="B19" s="15"/>
      <c r="C19" s="2"/>
      <c r="D19" s="2"/>
    </row>
    <row r="20" spans="1:11" s="20" customFormat="1" ht="15.75" customHeight="1" x14ac:dyDescent="0.35">
      <c r="B20" s="15"/>
      <c r="C20" s="2"/>
      <c r="D20" s="2"/>
    </row>
    <row r="21" spans="1:11" s="20" customFormat="1" ht="15.75" customHeight="1" x14ac:dyDescent="0.35">
      <c r="B21" s="15"/>
      <c r="C21" s="2"/>
      <c r="D21" s="2"/>
    </row>
    <row r="22" spans="1:11" s="20" customFormat="1" ht="15.75" customHeight="1" x14ac:dyDescent="0.35">
      <c r="B22" s="15"/>
      <c r="C22" s="2"/>
      <c r="D22" s="2"/>
    </row>
    <row r="23" spans="1:11" s="20" customFormat="1" ht="15.75" customHeight="1" x14ac:dyDescent="0.35">
      <c r="B23" s="15"/>
      <c r="C23" s="2"/>
      <c r="D23" s="2"/>
    </row>
    <row r="24" spans="1:11" s="20" customFormat="1" ht="15.75" customHeight="1" x14ac:dyDescent="0.35">
      <c r="B24" s="15"/>
      <c r="C24" s="2"/>
      <c r="D24" s="2"/>
    </row>
    <row r="25" spans="1:11" s="20" customFormat="1" ht="15.75" customHeight="1" x14ac:dyDescent="0.35">
      <c r="B25" s="15"/>
      <c r="C25" s="2"/>
      <c r="D25" s="2"/>
    </row>
    <row r="26" spans="1:11" s="20" customFormat="1" ht="15.75" customHeight="1" x14ac:dyDescent="0.35">
      <c r="B26" s="15"/>
      <c r="C26" s="2"/>
      <c r="D26" s="2"/>
    </row>
    <row r="27" spans="1:11" s="20" customFormat="1" ht="15.75" customHeight="1" x14ac:dyDescent="0.35">
      <c r="B27" s="15"/>
      <c r="C27" s="2"/>
      <c r="D27" s="2"/>
    </row>
    <row r="28" spans="1:11" s="20" customFormat="1" ht="15.75" customHeight="1" x14ac:dyDescent="0.35">
      <c r="B28" s="15"/>
      <c r="C28" s="2"/>
      <c r="D28" s="2"/>
    </row>
    <row r="29" spans="1:11" s="20" customFormat="1" ht="15.75" customHeight="1" x14ac:dyDescent="0.35">
      <c r="B29" s="15"/>
      <c r="C29" s="2"/>
      <c r="D29" s="2"/>
    </row>
    <row r="30" spans="1:11" s="20" customFormat="1" ht="15.75" customHeight="1" x14ac:dyDescent="0.35">
      <c r="B30" s="15"/>
      <c r="C30" s="2"/>
      <c r="D30" s="2"/>
    </row>
    <row r="31" spans="1:11" s="20" customFormat="1" ht="15.75" customHeight="1" x14ac:dyDescent="0.35">
      <c r="B31" s="15"/>
      <c r="C31" s="2"/>
      <c r="D31" s="2"/>
    </row>
    <row r="32" spans="1:11" s="20" customFormat="1" ht="31.5" customHeight="1" x14ac:dyDescent="0.25">
      <c r="A32" s="167" t="s">
        <v>55</v>
      </c>
      <c r="B32" s="167"/>
      <c r="C32" s="167"/>
      <c r="D32" s="167"/>
      <c r="E32" s="167"/>
      <c r="F32" s="167"/>
      <c r="G32" s="167"/>
      <c r="H32" s="167"/>
      <c r="I32" s="167"/>
      <c r="J32" s="167"/>
      <c r="K32" s="167"/>
    </row>
    <row r="33" spans="1:11" s="20" customFormat="1" ht="15.75" customHeight="1" x14ac:dyDescent="0.35">
      <c r="B33" s="15"/>
      <c r="C33" s="2"/>
      <c r="D33" s="2"/>
    </row>
    <row r="34" spans="1:11" s="23" customFormat="1" x14ac:dyDescent="0.25">
      <c r="A34" s="171" t="s">
        <v>14</v>
      </c>
      <c r="B34" s="172"/>
    </row>
    <row r="35" spans="1:11" s="23" customFormat="1" ht="15.75" customHeight="1" x14ac:dyDescent="0.25">
      <c r="A35" s="175" t="s">
        <v>56</v>
      </c>
      <c r="B35" s="175"/>
      <c r="C35" s="175"/>
      <c r="D35" s="175"/>
      <c r="E35" s="175"/>
      <c r="F35" s="175"/>
      <c r="G35" s="175"/>
      <c r="H35" s="175"/>
      <c r="I35" s="175"/>
      <c r="J35" s="175"/>
      <c r="K35" s="175"/>
    </row>
    <row r="36" spans="1:11" s="23" customFormat="1" x14ac:dyDescent="0.25">
      <c r="B36" s="173" t="s">
        <v>139</v>
      </c>
      <c r="C36" s="173"/>
      <c r="D36" s="173"/>
      <c r="E36" s="173"/>
      <c r="F36" s="173"/>
      <c r="G36" s="173"/>
      <c r="H36" s="173"/>
      <c r="I36" s="173"/>
      <c r="J36" s="173"/>
      <c r="K36" s="173"/>
    </row>
    <row r="37" spans="1:11" s="23" customFormat="1" x14ac:dyDescent="0.25">
      <c r="B37" s="173" t="s">
        <v>140</v>
      </c>
      <c r="C37" s="173"/>
      <c r="D37" s="173"/>
      <c r="E37" s="173"/>
      <c r="F37" s="173"/>
      <c r="G37" s="173"/>
      <c r="H37" s="173"/>
      <c r="I37" s="173"/>
      <c r="J37" s="173"/>
      <c r="K37" s="173"/>
    </row>
    <row r="38" spans="1:11" s="23" customFormat="1" ht="31.5" customHeight="1" x14ac:dyDescent="0.25">
      <c r="B38" s="175" t="s">
        <v>32</v>
      </c>
      <c r="C38" s="175"/>
      <c r="D38" s="175"/>
      <c r="E38" s="175"/>
      <c r="F38" s="175"/>
      <c r="G38" s="175"/>
      <c r="H38" s="175"/>
      <c r="I38" s="175"/>
      <c r="J38" s="175"/>
      <c r="K38" s="175"/>
    </row>
    <row r="39" spans="1:11" s="23" customFormat="1" x14ac:dyDescent="0.25">
      <c r="A39" s="173"/>
      <c r="B39" s="173"/>
      <c r="C39" s="173"/>
      <c r="D39" s="173"/>
      <c r="E39" s="173"/>
      <c r="F39" s="173"/>
      <c r="G39" s="173"/>
      <c r="H39" s="173"/>
      <c r="I39" s="173"/>
      <c r="J39" s="173"/>
      <c r="K39" s="173"/>
    </row>
    <row r="41" spans="1:11" s="20" customFormat="1" ht="31.5" customHeight="1" x14ac:dyDescent="0.25">
      <c r="A41" s="167" t="s">
        <v>86</v>
      </c>
      <c r="B41" s="167"/>
      <c r="C41" s="167"/>
      <c r="D41" s="167"/>
      <c r="E41" s="167"/>
      <c r="F41" s="167"/>
      <c r="G41" s="167"/>
      <c r="H41" s="167"/>
      <c r="I41" s="167"/>
      <c r="J41" s="167"/>
      <c r="K41" s="167"/>
    </row>
    <row r="42" spans="1:11" s="20" customFormat="1" x14ac:dyDescent="0.25"/>
    <row r="43" spans="1:11" s="23" customFormat="1" x14ac:dyDescent="0.25">
      <c r="A43" s="171" t="s">
        <v>14</v>
      </c>
      <c r="B43" s="172"/>
    </row>
    <row r="44" spans="1:11" s="23" customFormat="1" ht="15.75" customHeight="1" x14ac:dyDescent="0.25">
      <c r="A44" s="175" t="s">
        <v>57</v>
      </c>
      <c r="B44" s="175"/>
      <c r="C44" s="175"/>
      <c r="D44" s="175"/>
      <c r="E44" s="175"/>
      <c r="F44" s="175"/>
      <c r="G44" s="175"/>
      <c r="H44" s="175"/>
      <c r="I44" s="175"/>
      <c r="J44" s="175"/>
      <c r="K44" s="175"/>
    </row>
    <row r="45" spans="1:11" s="23" customFormat="1" ht="15.75" customHeight="1" x14ac:dyDescent="0.25">
      <c r="A45" s="26"/>
      <c r="B45" s="26"/>
      <c r="C45" s="26"/>
      <c r="D45" s="26"/>
      <c r="E45" s="26"/>
      <c r="F45" s="26"/>
      <c r="G45" s="26"/>
      <c r="H45" s="26"/>
      <c r="I45" s="26"/>
      <c r="J45" s="26"/>
      <c r="K45" s="26"/>
    </row>
    <row r="46" spans="1:11" s="23" customFormat="1" ht="15.75" customHeight="1" x14ac:dyDescent="0.25">
      <c r="A46" s="26"/>
      <c r="B46" s="26"/>
      <c r="C46" s="26"/>
      <c r="D46" s="26"/>
      <c r="E46" s="26"/>
      <c r="F46" s="26"/>
      <c r="G46" s="26"/>
      <c r="H46" s="26"/>
      <c r="I46" s="26"/>
      <c r="J46" s="26"/>
      <c r="K46" s="26"/>
    </row>
    <row r="47" spans="1:11" s="23" customFormat="1" ht="15.75" customHeight="1" x14ac:dyDescent="0.25">
      <c r="A47" s="26"/>
      <c r="B47" s="26"/>
      <c r="C47" s="26"/>
      <c r="D47" s="26"/>
      <c r="E47" s="26"/>
      <c r="F47" s="26"/>
      <c r="G47" s="26"/>
      <c r="H47" s="26"/>
      <c r="I47" s="26"/>
      <c r="J47" s="26"/>
      <c r="K47" s="26"/>
    </row>
    <row r="48" spans="1:11" s="23" customFormat="1" ht="15.75" customHeight="1" x14ac:dyDescent="0.25">
      <c r="A48" s="26"/>
      <c r="B48" s="26"/>
      <c r="C48" s="26"/>
      <c r="D48" s="26"/>
      <c r="E48" s="26"/>
      <c r="F48" s="26"/>
      <c r="G48" s="26"/>
      <c r="H48" s="26"/>
      <c r="I48" s="26"/>
      <c r="J48" s="26"/>
      <c r="K48" s="26"/>
    </row>
    <row r="49" spans="1:11" s="23" customFormat="1" ht="15.75" customHeight="1" x14ac:dyDescent="0.25">
      <c r="A49" s="26"/>
      <c r="B49" s="26"/>
      <c r="C49" s="26"/>
      <c r="D49" s="26"/>
      <c r="E49" s="26"/>
      <c r="F49" s="26"/>
      <c r="G49" s="26"/>
      <c r="H49" s="26"/>
      <c r="I49" s="26"/>
      <c r="J49" s="26"/>
      <c r="K49" s="26"/>
    </row>
    <row r="50" spans="1:11" s="23" customFormat="1" ht="15.75" customHeight="1" x14ac:dyDescent="0.25">
      <c r="A50" s="26"/>
      <c r="B50" s="26"/>
      <c r="C50" s="26"/>
      <c r="D50" s="26"/>
      <c r="E50" s="26"/>
      <c r="F50" s="26"/>
      <c r="G50" s="26"/>
      <c r="H50" s="26"/>
      <c r="I50" s="26"/>
      <c r="J50" s="26"/>
      <c r="K50" s="26"/>
    </row>
    <row r="51" spans="1:11" s="23" customFormat="1" ht="15.75" customHeight="1" x14ac:dyDescent="0.25">
      <c r="A51" s="26"/>
      <c r="B51" s="26"/>
      <c r="C51" s="26"/>
      <c r="D51" s="26"/>
      <c r="E51" s="26"/>
      <c r="F51" s="26"/>
      <c r="G51" s="26"/>
      <c r="H51" s="26"/>
      <c r="I51" s="26"/>
      <c r="J51" s="26"/>
      <c r="K51" s="26"/>
    </row>
    <row r="52" spans="1:11" s="23" customFormat="1" ht="15.75" customHeight="1" x14ac:dyDescent="0.25">
      <c r="A52" s="26"/>
      <c r="B52" s="26"/>
      <c r="C52" s="26"/>
      <c r="D52" s="26"/>
      <c r="E52" s="26"/>
      <c r="F52" s="26"/>
      <c r="G52" s="26"/>
      <c r="H52" s="26"/>
      <c r="I52" s="26"/>
      <c r="J52" s="26"/>
      <c r="K52" s="26"/>
    </row>
    <row r="53" spans="1:11" s="23" customFormat="1" ht="15.75" customHeight="1" x14ac:dyDescent="0.25">
      <c r="A53" s="26"/>
      <c r="B53" s="26"/>
      <c r="C53" s="26"/>
      <c r="D53" s="26"/>
      <c r="E53" s="26"/>
      <c r="F53" s="26"/>
      <c r="G53" s="26"/>
      <c r="H53" s="26"/>
      <c r="I53" s="26"/>
      <c r="J53" s="26"/>
      <c r="K53" s="26"/>
    </row>
    <row r="54" spans="1:11" s="23" customFormat="1" ht="15.75" customHeight="1" x14ac:dyDescent="0.25">
      <c r="A54" s="26"/>
      <c r="B54" s="26"/>
      <c r="C54" s="26"/>
      <c r="D54" s="26"/>
      <c r="E54" s="26"/>
      <c r="F54" s="26"/>
      <c r="G54" s="26"/>
      <c r="H54" s="26"/>
      <c r="I54" s="26"/>
      <c r="J54" s="26"/>
      <c r="K54" s="26"/>
    </row>
    <row r="55" spans="1:11" s="23" customFormat="1" ht="15.75" customHeight="1" x14ac:dyDescent="0.25">
      <c r="A55" s="26"/>
      <c r="B55" s="26"/>
      <c r="C55" s="26"/>
      <c r="D55" s="26"/>
      <c r="E55" s="26"/>
      <c r="F55" s="26"/>
      <c r="G55" s="26"/>
      <c r="H55" s="26"/>
      <c r="I55" s="26"/>
      <c r="J55" s="26"/>
      <c r="K55" s="26"/>
    </row>
    <row r="56" spans="1:11" s="23" customFormat="1" ht="15.75" customHeight="1" x14ac:dyDescent="0.25">
      <c r="A56" s="173" t="s">
        <v>58</v>
      </c>
      <c r="B56" s="173"/>
      <c r="C56" s="173"/>
      <c r="D56" s="173"/>
      <c r="E56" s="173"/>
      <c r="F56" s="173"/>
      <c r="G56" s="173"/>
      <c r="H56" s="173"/>
      <c r="I56" s="173"/>
      <c r="J56" s="173"/>
      <c r="K56" s="173"/>
    </row>
    <row r="57" spans="1:11" s="23" customFormat="1" ht="15.75" customHeight="1" x14ac:dyDescent="0.25">
      <c r="A57" s="26"/>
      <c r="B57" s="26"/>
      <c r="C57" s="26"/>
      <c r="D57" s="26"/>
      <c r="E57" s="26"/>
      <c r="F57" s="26"/>
      <c r="G57" s="26"/>
      <c r="H57" s="26"/>
      <c r="I57" s="26"/>
      <c r="J57" s="26"/>
      <c r="K57" s="26"/>
    </row>
    <row r="58" spans="1:11" s="23" customFormat="1" ht="15.75" customHeight="1" x14ac:dyDescent="0.25">
      <c r="A58" s="26"/>
      <c r="B58" s="26"/>
      <c r="C58" s="26"/>
      <c r="D58" s="26"/>
      <c r="E58" s="26"/>
      <c r="F58" s="26"/>
      <c r="G58" s="26"/>
      <c r="H58" s="26"/>
      <c r="I58" s="26"/>
      <c r="J58" s="26"/>
      <c r="K58" s="26"/>
    </row>
    <row r="59" spans="1:11" s="23" customFormat="1" ht="15.75" customHeight="1" x14ac:dyDescent="0.25">
      <c r="A59" s="26"/>
      <c r="B59" s="26"/>
      <c r="C59" s="26"/>
      <c r="D59" s="26"/>
      <c r="E59" s="26"/>
      <c r="F59" s="26"/>
      <c r="G59" s="26"/>
      <c r="H59" s="26"/>
      <c r="I59" s="26"/>
      <c r="J59" s="26"/>
      <c r="K59" s="26"/>
    </row>
    <row r="60" spans="1:11" s="23" customFormat="1" ht="15.75" customHeight="1" x14ac:dyDescent="0.25">
      <c r="A60" s="26"/>
      <c r="B60" s="26"/>
      <c r="C60" s="26"/>
      <c r="D60" s="26"/>
      <c r="E60" s="26"/>
      <c r="F60" s="26"/>
      <c r="G60" s="26"/>
      <c r="H60" s="26"/>
      <c r="I60" s="26"/>
      <c r="J60" s="26"/>
      <c r="K60" s="26"/>
    </row>
    <row r="61" spans="1:11" s="23" customFormat="1" ht="15.75" customHeight="1" x14ac:dyDescent="0.25">
      <c r="A61" s="26"/>
      <c r="B61" s="26"/>
      <c r="C61" s="26"/>
      <c r="D61" s="26"/>
      <c r="E61" s="26"/>
      <c r="F61" s="26"/>
      <c r="G61" s="26"/>
      <c r="H61" s="26"/>
      <c r="I61" s="26"/>
      <c r="J61" s="26"/>
      <c r="K61" s="26"/>
    </row>
    <row r="62" spans="1:11" s="23" customFormat="1" ht="15.75" customHeight="1" x14ac:dyDescent="0.25">
      <c r="A62" s="26"/>
      <c r="B62" s="26"/>
      <c r="C62" s="26"/>
      <c r="D62" s="26"/>
      <c r="E62" s="26"/>
      <c r="F62" s="26"/>
      <c r="G62" s="26"/>
      <c r="H62" s="26"/>
      <c r="I62" s="26"/>
      <c r="J62" s="26"/>
      <c r="K62" s="26"/>
    </row>
    <row r="63" spans="1:11" s="23" customFormat="1" ht="15.75" customHeight="1" x14ac:dyDescent="0.25">
      <c r="A63" s="26"/>
      <c r="B63" s="26"/>
      <c r="C63" s="26"/>
      <c r="D63" s="26"/>
      <c r="E63" s="26"/>
      <c r="F63" s="26"/>
      <c r="G63" s="26"/>
      <c r="H63" s="26"/>
      <c r="I63" s="26"/>
      <c r="J63" s="26"/>
      <c r="K63" s="26"/>
    </row>
    <row r="64" spans="1:11" s="23" customFormat="1" ht="15.75" customHeight="1" x14ac:dyDescent="0.25">
      <c r="A64" s="26"/>
      <c r="B64" s="26"/>
      <c r="C64" s="26"/>
      <c r="D64" s="26"/>
      <c r="E64" s="26"/>
      <c r="F64" s="26"/>
      <c r="G64" s="26"/>
      <c r="H64" s="26"/>
      <c r="I64" s="26"/>
      <c r="J64" s="26"/>
      <c r="K64" s="26"/>
    </row>
    <row r="65" spans="1:11" s="23" customFormat="1" ht="15.75" customHeight="1" x14ac:dyDescent="0.25">
      <c r="A65" s="26"/>
      <c r="B65" s="26"/>
      <c r="C65" s="26"/>
      <c r="D65" s="26"/>
      <c r="E65" s="26"/>
      <c r="F65" s="26"/>
      <c r="G65" s="26"/>
      <c r="H65" s="26"/>
      <c r="I65" s="26"/>
      <c r="J65" s="26"/>
      <c r="K65" s="26"/>
    </row>
    <row r="66" spans="1:11" s="23" customFormat="1" ht="15.75" customHeight="1" x14ac:dyDescent="0.25">
      <c r="A66" s="26"/>
      <c r="B66" s="26"/>
      <c r="C66" s="26"/>
      <c r="D66" s="26"/>
      <c r="E66" s="26"/>
      <c r="F66" s="26"/>
      <c r="G66" s="26"/>
      <c r="H66" s="26"/>
      <c r="I66" s="26"/>
      <c r="J66" s="26"/>
      <c r="K66" s="26"/>
    </row>
    <row r="67" spans="1:11" s="23" customFormat="1" ht="15.75" customHeight="1" x14ac:dyDescent="0.25">
      <c r="A67" s="26"/>
      <c r="B67" s="26"/>
      <c r="C67" s="26"/>
      <c r="D67" s="26"/>
      <c r="E67" s="26"/>
      <c r="F67" s="26"/>
      <c r="G67" s="26"/>
      <c r="H67" s="26"/>
      <c r="I67" s="26"/>
      <c r="J67" s="26"/>
      <c r="K67" s="26"/>
    </row>
    <row r="68" spans="1:11" s="23" customFormat="1" ht="15.75" customHeight="1" x14ac:dyDescent="0.25">
      <c r="A68" s="26"/>
      <c r="B68" s="26"/>
      <c r="C68" s="26"/>
      <c r="D68" s="26"/>
      <c r="E68" s="26"/>
      <c r="F68" s="26"/>
      <c r="G68" s="26"/>
      <c r="H68" s="26"/>
      <c r="I68" s="26"/>
      <c r="J68" s="26"/>
      <c r="K68" s="26"/>
    </row>
    <row r="69" spans="1:11" s="23" customFormat="1" ht="15.75" customHeight="1" x14ac:dyDescent="0.25"/>
    <row r="70" spans="1:11" s="23" customFormat="1" ht="15.75" customHeight="1" x14ac:dyDescent="0.25"/>
    <row r="71" spans="1:11" s="23" customFormat="1" ht="15.75" customHeight="1" x14ac:dyDescent="0.25"/>
    <row r="72" spans="1:11" s="23" customFormat="1" ht="15.75" customHeight="1" x14ac:dyDescent="0.25"/>
    <row r="73" spans="1:11" s="23" customFormat="1" ht="15.75" customHeight="1" x14ac:dyDescent="0.25"/>
    <row r="74" spans="1:11" s="23" customFormat="1" ht="15.75" customHeight="1" x14ac:dyDescent="0.25"/>
    <row r="75" spans="1:11" s="23" customFormat="1" ht="15.75" customHeight="1" x14ac:dyDescent="0.25"/>
    <row r="76" spans="1:11" s="23" customFormat="1" ht="15.75" customHeight="1" x14ac:dyDescent="0.25"/>
    <row r="77" spans="1:11" s="23" customFormat="1" ht="47.25" customHeight="1" x14ac:dyDescent="0.25">
      <c r="A77" s="175" t="s">
        <v>141</v>
      </c>
      <c r="B77" s="175"/>
      <c r="C77" s="175"/>
      <c r="D77" s="175"/>
      <c r="E77" s="175"/>
      <c r="F77" s="175"/>
      <c r="G77" s="175"/>
      <c r="H77" s="175"/>
      <c r="I77" s="175"/>
      <c r="J77" s="175"/>
      <c r="K77" s="175"/>
    </row>
    <row r="78" spans="1:11" s="23" customFormat="1" x14ac:dyDescent="0.25"/>
    <row r="79" spans="1:11" s="20" customFormat="1" x14ac:dyDescent="0.25"/>
    <row r="80" spans="1:11" s="20" customFormat="1" x14ac:dyDescent="0.25"/>
    <row r="81" spans="1:11" s="20" customFormat="1" x14ac:dyDescent="0.25">
      <c r="A81" s="19"/>
      <c r="B81" s="27" t="s">
        <v>33</v>
      </c>
      <c r="C81" s="27"/>
      <c r="D81" s="27"/>
      <c r="E81" s="27"/>
      <c r="F81" s="27"/>
      <c r="G81" s="27"/>
      <c r="H81" s="27"/>
      <c r="I81" s="27"/>
      <c r="J81" s="27"/>
      <c r="K81" s="19"/>
    </row>
    <row r="82" spans="1:11" s="20" customFormat="1" ht="16.5" thickBot="1" x14ac:dyDescent="0.3">
      <c r="A82" s="19"/>
      <c r="B82" s="27"/>
      <c r="C82" s="27"/>
      <c r="D82" s="27"/>
      <c r="E82" s="27"/>
      <c r="F82" s="27"/>
      <c r="G82" s="27"/>
      <c r="H82" s="27"/>
      <c r="I82" s="27"/>
      <c r="J82" s="27"/>
      <c r="K82" s="19"/>
    </row>
    <row r="83" spans="1:11" s="20" customFormat="1" x14ac:dyDescent="0.25">
      <c r="A83" s="19"/>
      <c r="B83" s="28" t="s">
        <v>34</v>
      </c>
      <c r="C83" s="28"/>
      <c r="D83" s="27"/>
      <c r="E83" s="27"/>
      <c r="F83" s="27"/>
      <c r="G83" s="27"/>
      <c r="H83" s="27"/>
      <c r="I83" s="27"/>
      <c r="J83" s="27"/>
      <c r="K83" s="19"/>
    </row>
    <row r="84" spans="1:11" s="20" customFormat="1" x14ac:dyDescent="0.25">
      <c r="A84" s="19"/>
      <c r="B84" s="29" t="s">
        <v>35</v>
      </c>
      <c r="C84" s="29">
        <v>0.61869459818537309</v>
      </c>
      <c r="D84" s="27"/>
      <c r="E84" s="27"/>
      <c r="F84" s="27"/>
      <c r="G84" s="27"/>
      <c r="H84" s="27"/>
      <c r="I84" s="27"/>
      <c r="J84" s="27"/>
      <c r="K84" s="19"/>
    </row>
    <row r="85" spans="1:11" s="20" customFormat="1" x14ac:dyDescent="0.25">
      <c r="A85" s="19"/>
      <c r="B85" s="29" t="s">
        <v>36</v>
      </c>
      <c r="C85" s="29">
        <v>0.38278300582376024</v>
      </c>
      <c r="D85" s="27"/>
      <c r="E85" s="27"/>
      <c r="F85" s="27"/>
      <c r="G85" s="27"/>
      <c r="H85" s="27"/>
      <c r="I85" s="27"/>
      <c r="J85" s="27"/>
      <c r="K85" s="19"/>
    </row>
    <row r="86" spans="1:11" s="20" customFormat="1" x14ac:dyDescent="0.25">
      <c r="A86" s="19"/>
      <c r="B86" s="29" t="s">
        <v>37</v>
      </c>
      <c r="C86" s="29">
        <v>0.37214133351037681</v>
      </c>
      <c r="D86" s="27"/>
      <c r="E86" s="27"/>
      <c r="F86" s="27"/>
      <c r="G86" s="27"/>
      <c r="H86" s="27"/>
      <c r="I86" s="27"/>
      <c r="J86" s="27"/>
      <c r="K86" s="19"/>
    </row>
    <row r="87" spans="1:11" s="20" customFormat="1" x14ac:dyDescent="0.25">
      <c r="A87" s="19"/>
      <c r="B87" s="29" t="s">
        <v>38</v>
      </c>
      <c r="C87" s="29">
        <v>6.3795398972568598E-2</v>
      </c>
      <c r="D87" s="27"/>
      <c r="E87" s="27"/>
      <c r="F87" s="27"/>
      <c r="G87" s="27"/>
      <c r="H87" s="27"/>
      <c r="I87" s="27"/>
      <c r="J87" s="27"/>
      <c r="K87" s="19"/>
    </row>
    <row r="88" spans="1:11" s="20" customFormat="1" ht="16.5" thickBot="1" x14ac:dyDescent="0.3">
      <c r="A88" s="19"/>
      <c r="B88" s="30" t="s">
        <v>39</v>
      </c>
      <c r="C88" s="30">
        <v>60</v>
      </c>
      <c r="D88" s="27"/>
      <c r="E88" s="27"/>
      <c r="F88" s="27"/>
      <c r="G88" s="27"/>
      <c r="H88" s="27"/>
      <c r="I88" s="27"/>
      <c r="J88" s="27"/>
      <c r="K88" s="19"/>
    </row>
    <row r="89" spans="1:11" s="20" customFormat="1" x14ac:dyDescent="0.25">
      <c r="A89" s="19"/>
      <c r="B89" s="27"/>
      <c r="C89" s="27"/>
      <c r="D89" s="27"/>
      <c r="E89" s="27"/>
      <c r="F89" s="27"/>
      <c r="G89" s="27"/>
      <c r="H89" s="27"/>
      <c r="I89" s="27"/>
      <c r="J89" s="27"/>
      <c r="K89" s="19"/>
    </row>
    <row r="90" spans="1:11" s="20" customFormat="1" ht="16.5" thickBot="1" x14ac:dyDescent="0.3">
      <c r="A90" s="19"/>
      <c r="B90" s="27" t="s">
        <v>40</v>
      </c>
      <c r="C90" s="27"/>
      <c r="D90" s="27"/>
      <c r="E90" s="27"/>
      <c r="F90" s="27"/>
      <c r="G90" s="27"/>
      <c r="H90" s="27"/>
      <c r="I90" s="27"/>
      <c r="J90" s="27"/>
      <c r="K90" s="19"/>
    </row>
    <row r="91" spans="1:11" s="20" customFormat="1" x14ac:dyDescent="0.25">
      <c r="A91" s="19"/>
      <c r="B91" s="31"/>
      <c r="C91" s="31" t="s">
        <v>45</v>
      </c>
      <c r="D91" s="31" t="s">
        <v>46</v>
      </c>
      <c r="E91" s="31" t="s">
        <v>47</v>
      </c>
      <c r="F91" s="31" t="s">
        <v>48</v>
      </c>
      <c r="G91" s="31" t="s">
        <v>49</v>
      </c>
      <c r="H91" s="27"/>
      <c r="I91" s="27"/>
      <c r="J91" s="27"/>
      <c r="K91" s="19"/>
    </row>
    <row r="92" spans="1:11" s="20" customFormat="1" x14ac:dyDescent="0.25">
      <c r="A92" s="19"/>
      <c r="B92" s="29" t="s">
        <v>41</v>
      </c>
      <c r="C92" s="29">
        <v>1</v>
      </c>
      <c r="D92" s="29">
        <v>0.14639339494350723</v>
      </c>
      <c r="E92" s="29">
        <v>0.14639339494350723</v>
      </c>
      <c r="F92" s="29">
        <v>35.970192893682238</v>
      </c>
      <c r="G92" s="29">
        <v>1.3758752901620134E-7</v>
      </c>
      <c r="H92" s="27"/>
      <c r="I92" s="27"/>
      <c r="J92" s="27"/>
      <c r="K92" s="19"/>
    </row>
    <row r="93" spans="1:11" s="20" customFormat="1" x14ac:dyDescent="0.25">
      <c r="A93" s="19"/>
      <c r="B93" s="29" t="s">
        <v>42</v>
      </c>
      <c r="C93" s="29">
        <v>58</v>
      </c>
      <c r="D93" s="29">
        <v>0.23605146994401399</v>
      </c>
      <c r="E93" s="29">
        <v>4.0698529300692071E-3</v>
      </c>
      <c r="F93" s="29"/>
      <c r="G93" s="29"/>
      <c r="H93" s="27"/>
      <c r="I93" s="27"/>
      <c r="J93" s="27"/>
      <c r="K93" s="19"/>
    </row>
    <row r="94" spans="1:11" s="20" customFormat="1" ht="16.5" thickBot="1" x14ac:dyDescent="0.3">
      <c r="A94" s="19"/>
      <c r="B94" s="30" t="s">
        <v>43</v>
      </c>
      <c r="C94" s="30">
        <v>59</v>
      </c>
      <c r="D94" s="30">
        <v>0.38244486488752122</v>
      </c>
      <c r="E94" s="30"/>
      <c r="F94" s="30"/>
      <c r="G94" s="30"/>
      <c r="H94" s="27"/>
      <c r="I94" s="27"/>
      <c r="J94" s="27"/>
      <c r="K94" s="19"/>
    </row>
    <row r="95" spans="1:11" s="20" customFormat="1" ht="16.5" thickBot="1" x14ac:dyDescent="0.3">
      <c r="A95" s="19"/>
      <c r="B95" s="27"/>
      <c r="C95" s="27"/>
      <c r="D95" s="27"/>
      <c r="E95" s="27"/>
      <c r="F95" s="27"/>
      <c r="G95" s="27"/>
      <c r="H95" s="27"/>
      <c r="I95" s="27"/>
      <c r="J95" s="27"/>
      <c r="K95" s="19"/>
    </row>
    <row r="96" spans="1:11" s="20" customFormat="1" x14ac:dyDescent="0.25">
      <c r="A96" s="19"/>
      <c r="B96" s="31"/>
      <c r="C96" s="31" t="s">
        <v>50</v>
      </c>
      <c r="D96" s="31" t="s">
        <v>38</v>
      </c>
      <c r="E96" s="31" t="s">
        <v>51</v>
      </c>
      <c r="F96" s="31" t="s">
        <v>52</v>
      </c>
      <c r="G96" s="31" t="s">
        <v>53</v>
      </c>
      <c r="H96" s="31" t="s">
        <v>54</v>
      </c>
      <c r="I96" s="31" t="s">
        <v>133</v>
      </c>
      <c r="J96" s="31" t="s">
        <v>134</v>
      </c>
      <c r="K96" s="19"/>
    </row>
    <row r="97" spans="1:11" s="20" customFormat="1" x14ac:dyDescent="0.25">
      <c r="A97" s="19"/>
      <c r="B97" s="29" t="s">
        <v>44</v>
      </c>
      <c r="C97" s="29">
        <v>1.3813946221972384E-2</v>
      </c>
      <c r="D97" s="29">
        <v>8.5832683984061204E-3</v>
      </c>
      <c r="E97" s="29">
        <v>1.6094039683691563</v>
      </c>
      <c r="F97" s="29">
        <v>0.11295806427103634</v>
      </c>
      <c r="G97" s="29">
        <v>-3.367332202228417E-3</v>
      </c>
      <c r="H97" s="29">
        <v>3.0995224646173186E-2</v>
      </c>
      <c r="I97" s="29">
        <v>-3.367332202228417E-3</v>
      </c>
      <c r="J97" s="29">
        <v>3.0995224646173186E-2</v>
      </c>
      <c r="K97" s="19"/>
    </row>
    <row r="98" spans="1:11" s="20" customFormat="1" ht="16.5" thickBot="1" x14ac:dyDescent="0.3">
      <c r="A98" s="19"/>
      <c r="B98" s="30" t="s">
        <v>73</v>
      </c>
      <c r="C98" s="30">
        <v>1.1515802829254393</v>
      </c>
      <c r="D98" s="30">
        <v>0.19200955318665125</v>
      </c>
      <c r="E98" s="30">
        <v>5.9975155601033849</v>
      </c>
      <c r="F98" s="30">
        <v>1.3758752901620211E-7</v>
      </c>
      <c r="G98" s="30">
        <v>0.76723140318880501</v>
      </c>
      <c r="H98" s="30">
        <v>1.5359291626620737</v>
      </c>
      <c r="I98" s="30">
        <v>0.76723140318880501</v>
      </c>
      <c r="J98" s="30">
        <v>1.5359291626620737</v>
      </c>
      <c r="K98" s="19"/>
    </row>
    <row r="99" spans="1:11" s="20" customFormat="1" x14ac:dyDescent="0.25">
      <c r="A99" s="19"/>
      <c r="B99" s="27"/>
      <c r="C99" s="27"/>
      <c r="D99" s="27"/>
      <c r="E99" s="27"/>
      <c r="F99" s="27"/>
      <c r="G99" s="27"/>
      <c r="H99" s="27"/>
      <c r="I99" s="27"/>
      <c r="J99" s="27"/>
      <c r="K99" s="19"/>
    </row>
    <row r="100" spans="1:11" s="20" customFormat="1" x14ac:dyDescent="0.25">
      <c r="A100" s="19"/>
      <c r="B100" s="19"/>
      <c r="C100" s="19"/>
      <c r="D100" s="19"/>
      <c r="E100" s="19"/>
      <c r="F100" s="19"/>
      <c r="G100" s="19"/>
      <c r="H100" s="19"/>
      <c r="I100" s="19"/>
      <c r="J100" s="19"/>
      <c r="K100" s="19"/>
    </row>
    <row r="101" spans="1:11" s="20" customFormat="1" x14ac:dyDescent="0.25">
      <c r="A101" s="2" t="s">
        <v>59</v>
      </c>
      <c r="B101" s="19"/>
      <c r="C101" s="19"/>
      <c r="D101" s="19"/>
      <c r="E101" s="19"/>
      <c r="F101" s="19"/>
      <c r="G101" s="19"/>
      <c r="H101" s="19"/>
      <c r="I101" s="19"/>
      <c r="J101" s="19"/>
    </row>
    <row r="102" spans="1:11" s="20" customFormat="1" x14ac:dyDescent="0.25"/>
    <row r="103" spans="1:11" s="20" customFormat="1" x14ac:dyDescent="0.25">
      <c r="A103" s="167" t="s">
        <v>60</v>
      </c>
      <c r="B103" s="167"/>
      <c r="C103" s="167"/>
      <c r="D103" s="167"/>
      <c r="E103" s="167"/>
      <c r="F103" s="167"/>
      <c r="G103" s="167"/>
      <c r="H103" s="167"/>
      <c r="I103" s="167"/>
      <c r="J103" s="167"/>
      <c r="K103" s="167"/>
    </row>
    <row r="104" spans="1:11" s="20" customFormat="1" x14ac:dyDescent="0.25"/>
    <row r="105" spans="1:11" s="20" customFormat="1" x14ac:dyDescent="0.25">
      <c r="B105" s="20" t="s">
        <v>152</v>
      </c>
      <c r="C105" s="118">
        <f>SLOPE('Return Data'!F6:F65,'Return Data'!E6:E65)</f>
        <v>1.1515802829254398</v>
      </c>
    </row>
    <row r="106" spans="1:11" x14ac:dyDescent="0.25">
      <c r="B106" s="20" t="s">
        <v>44</v>
      </c>
      <c r="C106" s="118">
        <f>INTERCEPT('Return Data'!F6:F65,'Return Data'!E6:E65)</f>
        <v>1.3813946221972379E-2</v>
      </c>
    </row>
    <row r="108" spans="1:11" s="23" customFormat="1" x14ac:dyDescent="0.25">
      <c r="A108" s="171" t="s">
        <v>14</v>
      </c>
      <c r="B108" s="172"/>
    </row>
    <row r="109" spans="1:11" s="23" customFormat="1" ht="31.5" customHeight="1" x14ac:dyDescent="0.25">
      <c r="A109" s="175" t="s">
        <v>89</v>
      </c>
      <c r="B109" s="175"/>
      <c r="C109" s="175"/>
      <c r="D109" s="175"/>
      <c r="E109" s="175"/>
      <c r="F109" s="175"/>
      <c r="G109" s="175"/>
      <c r="H109" s="175"/>
      <c r="I109" s="175"/>
      <c r="J109" s="175"/>
      <c r="K109" s="175"/>
    </row>
    <row r="110" spans="1:11" s="23" customFormat="1" x14ac:dyDescent="0.25"/>
    <row r="111" spans="1:11" s="23" customFormat="1" x14ac:dyDescent="0.25"/>
    <row r="112" spans="1:11" s="23" customFormat="1" x14ac:dyDescent="0.25"/>
    <row r="113" s="23" customFormat="1" x14ac:dyDescent="0.25"/>
    <row r="114" s="23" customFormat="1" x14ac:dyDescent="0.25"/>
    <row r="115" s="23" customFormat="1" x14ac:dyDescent="0.25"/>
    <row r="116" s="23" customFormat="1" x14ac:dyDescent="0.25"/>
    <row r="117" s="23" customFormat="1" x14ac:dyDescent="0.25"/>
    <row r="118" s="23" customFormat="1" x14ac:dyDescent="0.25"/>
    <row r="119" s="23" customFormat="1" x14ac:dyDescent="0.25"/>
    <row r="120" s="23" customFormat="1" x14ac:dyDescent="0.25"/>
    <row r="121" s="23" customFormat="1" x14ac:dyDescent="0.25"/>
    <row r="122" s="23" customFormat="1" x14ac:dyDescent="0.25"/>
    <row r="123" s="23" customFormat="1" x14ac:dyDescent="0.25"/>
  </sheetData>
  <mergeCells count="17">
    <mergeCell ref="A39:K39"/>
    <mergeCell ref="B38:K38"/>
    <mergeCell ref="B37:K37"/>
    <mergeCell ref="B36:K36"/>
    <mergeCell ref="A5:K5"/>
    <mergeCell ref="A7:K7"/>
    <mergeCell ref="A32:K32"/>
    <mergeCell ref="A34:B34"/>
    <mergeCell ref="A35:K35"/>
    <mergeCell ref="A103:K103"/>
    <mergeCell ref="A108:B108"/>
    <mergeCell ref="A109:K109"/>
    <mergeCell ref="A77:K77"/>
    <mergeCell ref="A41:K41"/>
    <mergeCell ref="A43:B43"/>
    <mergeCell ref="A44:K44"/>
    <mergeCell ref="A56:K5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65"/>
  <sheetViews>
    <sheetView workbookViewId="0"/>
  </sheetViews>
  <sheetFormatPr defaultColWidth="9.140625" defaultRowHeight="15.75" x14ac:dyDescent="0.25"/>
  <cols>
    <col min="1" max="1" width="4.7109375" style="20" customWidth="1"/>
    <col min="2" max="30" width="14.7109375" style="20" customWidth="1"/>
    <col min="31" max="51" width="10.7109375" style="20" customWidth="1"/>
    <col min="52" max="16384" width="9.140625" style="20"/>
  </cols>
  <sheetData>
    <row r="1" spans="2:6" ht="16.5" thickBot="1" x14ac:dyDescent="0.3"/>
    <row r="2" spans="2:6" ht="21.75" thickBot="1" x14ac:dyDescent="0.4">
      <c r="B2" s="52" t="s">
        <v>28</v>
      </c>
      <c r="C2" s="53"/>
    </row>
    <row r="3" spans="2:6" ht="21" x14ac:dyDescent="0.35">
      <c r="B3" s="15"/>
      <c r="C3" s="2"/>
      <c r="D3" s="2"/>
    </row>
    <row r="4" spans="2:6" x14ac:dyDescent="0.25">
      <c r="B4" s="104" t="s">
        <v>29</v>
      </c>
      <c r="C4" s="110" t="s">
        <v>30</v>
      </c>
      <c r="D4" s="111" t="s">
        <v>80</v>
      </c>
      <c r="E4" s="102"/>
      <c r="F4" s="103"/>
    </row>
    <row r="5" spans="2:6" x14ac:dyDescent="0.25">
      <c r="B5" s="108">
        <v>42491</v>
      </c>
      <c r="C5" s="116">
        <v>2096.9499999999998</v>
      </c>
      <c r="D5" s="117">
        <v>722.78997800000002</v>
      </c>
      <c r="E5" s="109" t="s">
        <v>30</v>
      </c>
      <c r="F5" s="113" t="s">
        <v>132</v>
      </c>
    </row>
    <row r="6" spans="2:6" x14ac:dyDescent="0.25">
      <c r="B6" s="108">
        <v>42522</v>
      </c>
      <c r="C6" s="116">
        <v>2098.86</v>
      </c>
      <c r="D6" s="117">
        <v>715.61999500000002</v>
      </c>
      <c r="E6" s="114">
        <f>(C6-C5)/C5</f>
        <v>9.1084670593018875E-4</v>
      </c>
      <c r="F6" s="106">
        <f>(D6-D5)/D5</f>
        <v>-9.9198705270371109E-3</v>
      </c>
    </row>
    <row r="7" spans="2:6" x14ac:dyDescent="0.25">
      <c r="B7" s="108">
        <v>42552</v>
      </c>
      <c r="C7" s="116">
        <v>2173.6</v>
      </c>
      <c r="D7" s="117">
        <v>758.80999799999995</v>
      </c>
      <c r="E7" s="114">
        <f t="shared" ref="E7:F65" si="0">(C7-C6)/C6</f>
        <v>3.5609807228685945E-2</v>
      </c>
      <c r="F7" s="106">
        <f t="shared" si="0"/>
        <v>6.0353264723968382E-2</v>
      </c>
    </row>
    <row r="8" spans="2:6" x14ac:dyDescent="0.25">
      <c r="B8" s="108">
        <v>42583</v>
      </c>
      <c r="C8" s="116">
        <v>2170.9499999999998</v>
      </c>
      <c r="D8" s="117">
        <v>769.15997300000004</v>
      </c>
      <c r="E8" s="114">
        <f t="shared" si="0"/>
        <v>-1.2191755612808663E-3</v>
      </c>
      <c r="F8" s="106">
        <f t="shared" si="0"/>
        <v>1.3639745163189174E-2</v>
      </c>
    </row>
    <row r="9" spans="2:6" x14ac:dyDescent="0.25">
      <c r="B9" s="108">
        <v>42614</v>
      </c>
      <c r="C9" s="116">
        <v>2168.27</v>
      </c>
      <c r="D9" s="117">
        <v>837.30999799999995</v>
      </c>
      <c r="E9" s="114">
        <f t="shared" si="0"/>
        <v>-1.2344825997834296E-3</v>
      </c>
      <c r="F9" s="106">
        <f t="shared" si="0"/>
        <v>8.8603187103185238E-2</v>
      </c>
    </row>
    <row r="10" spans="2:6" x14ac:dyDescent="0.25">
      <c r="B10" s="108">
        <v>42644</v>
      </c>
      <c r="C10" s="116">
        <v>2126.15</v>
      </c>
      <c r="D10" s="117">
        <v>789.82000700000003</v>
      </c>
      <c r="E10" s="114">
        <f t="shared" si="0"/>
        <v>-1.9425625037472222E-2</v>
      </c>
      <c r="F10" s="106">
        <f t="shared" si="0"/>
        <v>-5.6717334217236855E-2</v>
      </c>
    </row>
    <row r="11" spans="2:6" x14ac:dyDescent="0.25">
      <c r="B11" s="108">
        <v>42675</v>
      </c>
      <c r="C11" s="116">
        <v>2198.81</v>
      </c>
      <c r="D11" s="117">
        <v>750.57000700000003</v>
      </c>
      <c r="E11" s="114">
        <f t="shared" si="0"/>
        <v>3.4174446769983234E-2</v>
      </c>
      <c r="F11" s="106">
        <f t="shared" si="0"/>
        <v>-4.9694866744493596E-2</v>
      </c>
    </row>
    <row r="12" spans="2:6" x14ac:dyDescent="0.25">
      <c r="B12" s="108">
        <v>42705</v>
      </c>
      <c r="C12" s="116">
        <v>2238.83</v>
      </c>
      <c r="D12" s="117">
        <v>749.86999500000002</v>
      </c>
      <c r="E12" s="114">
        <f t="shared" si="0"/>
        <v>1.8200754044233009E-2</v>
      </c>
      <c r="F12" s="106">
        <f t="shared" si="0"/>
        <v>-9.3264051783515398E-4</v>
      </c>
    </row>
    <row r="13" spans="2:6" x14ac:dyDescent="0.25">
      <c r="B13" s="108">
        <v>42736</v>
      </c>
      <c r="C13" s="116">
        <v>2278.87</v>
      </c>
      <c r="D13" s="117">
        <v>823.47997999999995</v>
      </c>
      <c r="E13" s="114">
        <f t="shared" si="0"/>
        <v>1.7884341374735897E-2</v>
      </c>
      <c r="F13" s="106">
        <f t="shared" si="0"/>
        <v>9.816366235589935E-2</v>
      </c>
    </row>
    <row r="14" spans="2:6" x14ac:dyDescent="0.25">
      <c r="B14" s="108">
        <v>42767</v>
      </c>
      <c r="C14" s="116">
        <v>2363.64</v>
      </c>
      <c r="D14" s="117">
        <v>845.03997800000002</v>
      </c>
      <c r="E14" s="114">
        <f t="shared" si="0"/>
        <v>3.7198260541408672E-2</v>
      </c>
      <c r="F14" s="106">
        <f t="shared" si="0"/>
        <v>2.6181569101412842E-2</v>
      </c>
    </row>
    <row r="15" spans="2:6" x14ac:dyDescent="0.25">
      <c r="B15" s="108">
        <v>42795</v>
      </c>
      <c r="C15" s="116">
        <v>2362.7199999999998</v>
      </c>
      <c r="D15" s="117">
        <v>886.53997800000002</v>
      </c>
      <c r="E15" s="114">
        <f t="shared" si="0"/>
        <v>-3.8923017041515325E-4</v>
      </c>
      <c r="F15" s="106">
        <f t="shared" si="0"/>
        <v>4.911010257552572E-2</v>
      </c>
    </row>
    <row r="16" spans="2:6" x14ac:dyDescent="0.25">
      <c r="B16" s="108">
        <v>42826</v>
      </c>
      <c r="C16" s="116">
        <v>2384.1999999999998</v>
      </c>
      <c r="D16" s="117">
        <v>924.98999000000003</v>
      </c>
      <c r="E16" s="114">
        <f t="shared" si="0"/>
        <v>9.0912169025529985E-3</v>
      </c>
      <c r="F16" s="106">
        <f t="shared" si="0"/>
        <v>4.3370872102961179E-2</v>
      </c>
    </row>
    <row r="17" spans="2:6" x14ac:dyDescent="0.25">
      <c r="B17" s="108">
        <v>42856</v>
      </c>
      <c r="C17" s="116">
        <v>2411.8000000000002</v>
      </c>
      <c r="D17" s="117">
        <v>994.61999500000002</v>
      </c>
      <c r="E17" s="114">
        <f t="shared" si="0"/>
        <v>1.1576210049492646E-2</v>
      </c>
      <c r="F17" s="106">
        <f t="shared" si="0"/>
        <v>7.5276495694834467E-2</v>
      </c>
    </row>
    <row r="18" spans="2:6" x14ac:dyDescent="0.25">
      <c r="B18" s="108">
        <v>42887</v>
      </c>
      <c r="C18" s="116">
        <v>2423.41</v>
      </c>
      <c r="D18" s="117">
        <v>968</v>
      </c>
      <c r="E18" s="114">
        <f t="shared" si="0"/>
        <v>4.81383199270241E-3</v>
      </c>
      <c r="F18" s="106">
        <f t="shared" si="0"/>
        <v>-2.6763985375138188E-2</v>
      </c>
    </row>
    <row r="19" spans="2:6" x14ac:dyDescent="0.25">
      <c r="B19" s="108">
        <v>42917</v>
      </c>
      <c r="C19" s="116">
        <v>2470.3000000000002</v>
      </c>
      <c r="D19" s="117">
        <v>987.78002900000001</v>
      </c>
      <c r="E19" s="114">
        <f t="shared" si="0"/>
        <v>1.9348768883515513E-2</v>
      </c>
      <c r="F19" s="106">
        <f t="shared" si="0"/>
        <v>2.0433914256198362E-2</v>
      </c>
    </row>
    <row r="20" spans="2:6" x14ac:dyDescent="0.25">
      <c r="B20" s="108">
        <v>42948</v>
      </c>
      <c r="C20" s="116">
        <v>2471.65</v>
      </c>
      <c r="D20" s="117">
        <v>980.59997599999997</v>
      </c>
      <c r="E20" s="114">
        <f t="shared" si="0"/>
        <v>5.4649232886690234E-4</v>
      </c>
      <c r="F20" s="106">
        <f t="shared" si="0"/>
        <v>-7.2688784842804745E-3</v>
      </c>
    </row>
    <row r="21" spans="2:6" x14ac:dyDescent="0.25">
      <c r="B21" s="108">
        <v>42979</v>
      </c>
      <c r="C21" s="116">
        <v>2519.36</v>
      </c>
      <c r="D21" s="117">
        <v>961.34997599999997</v>
      </c>
      <c r="E21" s="114">
        <f t="shared" si="0"/>
        <v>1.9302894827342074E-2</v>
      </c>
      <c r="F21" s="106">
        <f t="shared" si="0"/>
        <v>-1.9630838742749471E-2</v>
      </c>
    </row>
    <row r="22" spans="2:6" x14ac:dyDescent="0.25">
      <c r="B22" s="108">
        <v>43009</v>
      </c>
      <c r="C22" s="116">
        <v>2575.2600000000002</v>
      </c>
      <c r="D22" s="117">
        <v>1105.280029</v>
      </c>
      <c r="E22" s="114">
        <f t="shared" si="0"/>
        <v>2.218817477454595E-2</v>
      </c>
      <c r="F22" s="106">
        <f t="shared" si="0"/>
        <v>0.14971660331117545</v>
      </c>
    </row>
    <row r="23" spans="2:6" x14ac:dyDescent="0.25">
      <c r="B23" s="108">
        <v>43040</v>
      </c>
      <c r="C23" s="116">
        <v>2647.58</v>
      </c>
      <c r="D23" s="117">
        <v>1176.75</v>
      </c>
      <c r="E23" s="114">
        <f t="shared" si="0"/>
        <v>2.8082601368405406E-2</v>
      </c>
      <c r="F23" s="106">
        <f t="shared" si="0"/>
        <v>6.4662320068030452E-2</v>
      </c>
    </row>
    <row r="24" spans="2:6" x14ac:dyDescent="0.25">
      <c r="B24" s="108">
        <v>43070</v>
      </c>
      <c r="C24" s="116">
        <v>2673.61</v>
      </c>
      <c r="D24" s="117">
        <v>1169.469971</v>
      </c>
      <c r="E24" s="114">
        <f t="shared" si="0"/>
        <v>9.8316198188535195E-3</v>
      </c>
      <c r="F24" s="106">
        <f t="shared" si="0"/>
        <v>-6.1865553431060235E-3</v>
      </c>
    </row>
    <row r="25" spans="2:6" x14ac:dyDescent="0.25">
      <c r="B25" s="108">
        <v>43101</v>
      </c>
      <c r="C25" s="116">
        <v>2823.81</v>
      </c>
      <c r="D25" s="117">
        <v>1450.8900149999999</v>
      </c>
      <c r="E25" s="114">
        <f t="shared" si="0"/>
        <v>5.6178724645703677E-2</v>
      </c>
      <c r="F25" s="106">
        <f t="shared" si="0"/>
        <v>0.24063896549593403</v>
      </c>
    </row>
    <row r="26" spans="2:6" x14ac:dyDescent="0.25">
      <c r="B26" s="108">
        <v>43132</v>
      </c>
      <c r="C26" s="116">
        <v>2713.83</v>
      </c>
      <c r="D26" s="117">
        <v>1512.4499510000001</v>
      </c>
      <c r="E26" s="114">
        <f t="shared" si="0"/>
        <v>-3.8947379604151844E-2</v>
      </c>
      <c r="F26" s="106">
        <f t="shared" si="0"/>
        <v>4.2429085157085537E-2</v>
      </c>
    </row>
    <row r="27" spans="2:6" x14ac:dyDescent="0.25">
      <c r="B27" s="108">
        <v>43160</v>
      </c>
      <c r="C27" s="116">
        <v>2640.87</v>
      </c>
      <c r="D27" s="117">
        <v>1447.339966</v>
      </c>
      <c r="E27" s="114">
        <f t="shared" si="0"/>
        <v>-2.6884513768364281E-2</v>
      </c>
      <c r="F27" s="106">
        <f t="shared" si="0"/>
        <v>-4.3049348480556797E-2</v>
      </c>
    </row>
    <row r="28" spans="2:6" x14ac:dyDescent="0.25">
      <c r="B28" s="108">
        <v>43191</v>
      </c>
      <c r="C28" s="116">
        <v>2648.05</v>
      </c>
      <c r="D28" s="117">
        <v>1566.130005</v>
      </c>
      <c r="E28" s="114">
        <f t="shared" si="0"/>
        <v>2.718801001185326E-3</v>
      </c>
      <c r="F28" s="106">
        <f t="shared" si="0"/>
        <v>8.2074731431827253E-2</v>
      </c>
    </row>
    <row r="29" spans="2:6" x14ac:dyDescent="0.25">
      <c r="B29" s="108">
        <v>43221</v>
      </c>
      <c r="C29" s="116">
        <v>2705.27</v>
      </c>
      <c r="D29" s="117">
        <v>1629.619995</v>
      </c>
      <c r="E29" s="114">
        <f t="shared" si="0"/>
        <v>2.1608353316591378E-2</v>
      </c>
      <c r="F29" s="106">
        <f t="shared" si="0"/>
        <v>4.0539412307600886E-2</v>
      </c>
    </row>
    <row r="30" spans="2:6" x14ac:dyDescent="0.25">
      <c r="B30" s="108">
        <v>43252</v>
      </c>
      <c r="C30" s="116">
        <v>2718.37</v>
      </c>
      <c r="D30" s="117">
        <v>1699.8000489999999</v>
      </c>
      <c r="E30" s="114">
        <f t="shared" si="0"/>
        <v>4.842400204046143E-3</v>
      </c>
      <c r="F30" s="106">
        <f t="shared" si="0"/>
        <v>4.3065287745196038E-2</v>
      </c>
    </row>
    <row r="31" spans="2:6" x14ac:dyDescent="0.25">
      <c r="B31" s="108">
        <v>43282</v>
      </c>
      <c r="C31" s="116">
        <v>2816.29</v>
      </c>
      <c r="D31" s="117">
        <v>1777.4399410000001</v>
      </c>
      <c r="E31" s="114">
        <f t="shared" si="0"/>
        <v>3.6021586465418642E-2</v>
      </c>
      <c r="F31" s="106">
        <f t="shared" si="0"/>
        <v>4.5675897024285914E-2</v>
      </c>
    </row>
    <row r="32" spans="2:6" x14ac:dyDescent="0.25">
      <c r="B32" s="108">
        <v>43313</v>
      </c>
      <c r="C32" s="116">
        <v>2901.52</v>
      </c>
      <c r="D32" s="117">
        <v>2012.709961</v>
      </c>
      <c r="E32" s="114">
        <f t="shared" si="0"/>
        <v>3.0263218631603996E-2</v>
      </c>
      <c r="F32" s="106">
        <f t="shared" si="0"/>
        <v>0.13236453990543015</v>
      </c>
    </row>
    <row r="33" spans="2:6" x14ac:dyDescent="0.25">
      <c r="B33" s="108">
        <v>43344</v>
      </c>
      <c r="C33" s="116">
        <v>2913.98</v>
      </c>
      <c r="D33" s="117">
        <v>2003</v>
      </c>
      <c r="E33" s="114">
        <f t="shared" si="0"/>
        <v>4.2943009181394707E-3</v>
      </c>
      <c r="F33" s="106">
        <f t="shared" si="0"/>
        <v>-4.8243220275889622E-3</v>
      </c>
    </row>
    <row r="34" spans="2:6" x14ac:dyDescent="0.25">
      <c r="B34" s="108">
        <v>43374</v>
      </c>
      <c r="C34" s="116">
        <v>2711.74</v>
      </c>
      <c r="D34" s="117">
        <v>1598.01001</v>
      </c>
      <c r="E34" s="114">
        <f t="shared" si="0"/>
        <v>-6.9403358979814631E-2</v>
      </c>
      <c r="F34" s="106">
        <f t="shared" si="0"/>
        <v>-0.20219170743884177</v>
      </c>
    </row>
    <row r="35" spans="2:6" x14ac:dyDescent="0.25">
      <c r="B35" s="108">
        <v>43405</v>
      </c>
      <c r="C35" s="116">
        <v>2760.17</v>
      </c>
      <c r="D35" s="117">
        <v>1690.170044</v>
      </c>
      <c r="E35" s="114">
        <f t="shared" si="0"/>
        <v>1.7859381799140144E-2</v>
      </c>
      <c r="F35" s="106">
        <f t="shared" si="0"/>
        <v>5.7671750128774221E-2</v>
      </c>
    </row>
    <row r="36" spans="2:6" x14ac:dyDescent="0.25">
      <c r="B36" s="108">
        <v>43435</v>
      </c>
      <c r="C36" s="116">
        <v>2506.85</v>
      </c>
      <c r="D36" s="117">
        <v>1501.969971</v>
      </c>
      <c r="E36" s="114">
        <f t="shared" si="0"/>
        <v>-9.1776955767217297E-2</v>
      </c>
      <c r="F36" s="106">
        <f t="shared" si="0"/>
        <v>-0.11134978617571568</v>
      </c>
    </row>
    <row r="37" spans="2:6" x14ac:dyDescent="0.25">
      <c r="B37" s="108">
        <v>43466</v>
      </c>
      <c r="C37" s="116">
        <v>2704.1</v>
      </c>
      <c r="D37" s="117">
        <v>1718.7299800000001</v>
      </c>
      <c r="E37" s="114">
        <f t="shared" si="0"/>
        <v>7.8684404731036967E-2</v>
      </c>
      <c r="F37" s="106">
        <f t="shared" si="0"/>
        <v>0.14431713894764683</v>
      </c>
    </row>
    <row r="38" spans="2:6" x14ac:dyDescent="0.25">
      <c r="B38" s="108">
        <v>43497</v>
      </c>
      <c r="C38" s="116">
        <v>2784.49</v>
      </c>
      <c r="D38" s="117">
        <v>1639.829956</v>
      </c>
      <c r="E38" s="114">
        <f t="shared" si="0"/>
        <v>2.9728930143115964E-2</v>
      </c>
      <c r="F38" s="106">
        <f t="shared" si="0"/>
        <v>-4.5906003222216454E-2</v>
      </c>
    </row>
    <row r="39" spans="2:6" x14ac:dyDescent="0.25">
      <c r="B39" s="108">
        <v>43525</v>
      </c>
      <c r="C39" s="116">
        <v>2834.4</v>
      </c>
      <c r="D39" s="117">
        <v>1780.75</v>
      </c>
      <c r="E39" s="114">
        <f t="shared" si="0"/>
        <v>1.7924287751078408E-2</v>
      </c>
      <c r="F39" s="106">
        <f t="shared" si="0"/>
        <v>8.5935766378937864E-2</v>
      </c>
    </row>
    <row r="40" spans="2:6" x14ac:dyDescent="0.25">
      <c r="B40" s="108">
        <v>43556</v>
      </c>
      <c r="C40" s="116">
        <v>2945.83</v>
      </c>
      <c r="D40" s="117">
        <v>1926.5200199999999</v>
      </c>
      <c r="E40" s="114">
        <f t="shared" si="0"/>
        <v>3.9313434942139368E-2</v>
      </c>
      <c r="F40" s="106">
        <f t="shared" si="0"/>
        <v>8.1858778604520524E-2</v>
      </c>
    </row>
    <row r="41" spans="2:6" x14ac:dyDescent="0.25">
      <c r="B41" s="108">
        <v>43586</v>
      </c>
      <c r="C41" s="116">
        <v>2752.06</v>
      </c>
      <c r="D41" s="117">
        <v>1775.0699460000001</v>
      </c>
      <c r="E41" s="114">
        <f t="shared" si="0"/>
        <v>-6.5777726481161508E-2</v>
      </c>
      <c r="F41" s="106">
        <f t="shared" si="0"/>
        <v>-7.8613288430815192E-2</v>
      </c>
    </row>
    <row r="42" spans="2:6" x14ac:dyDescent="0.25">
      <c r="B42" s="108">
        <v>43617</v>
      </c>
      <c r="C42" s="116">
        <v>2941.76</v>
      </c>
      <c r="D42" s="117">
        <v>1893.630005</v>
      </c>
      <c r="E42" s="114">
        <f t="shared" si="0"/>
        <v>6.8930183208215035E-2</v>
      </c>
      <c r="F42" s="106">
        <f t="shared" si="0"/>
        <v>6.6791767427062221E-2</v>
      </c>
    </row>
    <row r="43" spans="2:6" x14ac:dyDescent="0.25">
      <c r="B43" s="108">
        <v>43647</v>
      </c>
      <c r="C43" s="116">
        <v>2980.38</v>
      </c>
      <c r="D43" s="117">
        <v>1866.780029</v>
      </c>
      <c r="E43" s="114">
        <f t="shared" si="0"/>
        <v>1.312819536603934E-2</v>
      </c>
      <c r="F43" s="106">
        <f t="shared" si="0"/>
        <v>-1.4179103588929438E-2</v>
      </c>
    </row>
    <row r="44" spans="2:6" x14ac:dyDescent="0.25">
      <c r="B44" s="108">
        <v>43678</v>
      </c>
      <c r="C44" s="116">
        <v>2926.46</v>
      </c>
      <c r="D44" s="117">
        <v>1776.290039</v>
      </c>
      <c r="E44" s="114">
        <f t="shared" si="0"/>
        <v>-1.8091652742267789E-2</v>
      </c>
      <c r="F44" s="106">
        <f t="shared" si="0"/>
        <v>-4.8473836549705253E-2</v>
      </c>
    </row>
    <row r="45" spans="2:6" x14ac:dyDescent="0.25">
      <c r="B45" s="108">
        <v>43709</v>
      </c>
      <c r="C45" s="116">
        <v>2976.74</v>
      </c>
      <c r="D45" s="117">
        <v>1735.910034</v>
      </c>
      <c r="E45" s="114">
        <f t="shared" si="0"/>
        <v>1.7181167690656883E-2</v>
      </c>
      <c r="F45" s="106">
        <f t="shared" si="0"/>
        <v>-2.2732776806389545E-2</v>
      </c>
    </row>
    <row r="46" spans="2:6" x14ac:dyDescent="0.25">
      <c r="B46" s="108">
        <v>43739</v>
      </c>
      <c r="C46" s="116">
        <v>3037.56</v>
      </c>
      <c r="D46" s="117">
        <v>1776.660034</v>
      </c>
      <c r="E46" s="114">
        <f t="shared" si="0"/>
        <v>2.0431747482144953E-2</v>
      </c>
      <c r="F46" s="106">
        <f t="shared" si="0"/>
        <v>2.3474718851702887E-2</v>
      </c>
    </row>
    <row r="47" spans="2:6" x14ac:dyDescent="0.25">
      <c r="B47" s="108">
        <v>43770</v>
      </c>
      <c r="C47" s="116">
        <v>3140.98</v>
      </c>
      <c r="D47" s="117">
        <v>1800.8000489999999</v>
      </c>
      <c r="E47" s="114">
        <f t="shared" si="0"/>
        <v>3.4047064090915104E-2</v>
      </c>
      <c r="F47" s="106">
        <f t="shared" si="0"/>
        <v>1.3587301193268102E-2</v>
      </c>
    </row>
    <row r="48" spans="2:6" x14ac:dyDescent="0.25">
      <c r="B48" s="108">
        <v>43800</v>
      </c>
      <c r="C48" s="116">
        <v>3230.78</v>
      </c>
      <c r="D48" s="117">
        <v>1847.839966</v>
      </c>
      <c r="E48" s="114">
        <f t="shared" si="0"/>
        <v>2.8589803182446302E-2</v>
      </c>
      <c r="F48" s="106">
        <f t="shared" si="0"/>
        <v>2.6121676876964622E-2</v>
      </c>
    </row>
    <row r="49" spans="2:6" x14ac:dyDescent="0.25">
      <c r="B49" s="108">
        <v>43831</v>
      </c>
      <c r="C49" s="116">
        <v>3225.52</v>
      </c>
      <c r="D49" s="117">
        <v>2008.719971</v>
      </c>
      <c r="E49" s="114">
        <f t="shared" si="0"/>
        <v>-1.6280898111292685E-3</v>
      </c>
      <c r="F49" s="106">
        <f t="shared" si="0"/>
        <v>8.7063819356746175E-2</v>
      </c>
    </row>
    <row r="50" spans="2:6" x14ac:dyDescent="0.25">
      <c r="B50" s="108">
        <v>43862</v>
      </c>
      <c r="C50" s="116">
        <v>2954.22</v>
      </c>
      <c r="D50" s="117">
        <v>1883.75</v>
      </c>
      <c r="E50" s="114">
        <f t="shared" si="0"/>
        <v>-8.4110469009648109E-2</v>
      </c>
      <c r="F50" s="106">
        <f t="shared" si="0"/>
        <v>-6.2213734519593715E-2</v>
      </c>
    </row>
    <row r="51" spans="2:6" x14ac:dyDescent="0.25">
      <c r="B51" s="108">
        <v>43891</v>
      </c>
      <c r="C51" s="116">
        <v>2584.59</v>
      </c>
      <c r="D51" s="117">
        <v>1949.719971</v>
      </c>
      <c r="E51" s="114">
        <f t="shared" si="0"/>
        <v>-0.12511932083595659</v>
      </c>
      <c r="F51" s="106">
        <f t="shared" si="0"/>
        <v>3.5020555275381546E-2</v>
      </c>
    </row>
    <row r="52" spans="2:6" x14ac:dyDescent="0.25">
      <c r="B52" s="108">
        <v>43922</v>
      </c>
      <c r="C52" s="116">
        <v>2912.43</v>
      </c>
      <c r="D52" s="117">
        <v>2474</v>
      </c>
      <c r="E52" s="114">
        <f t="shared" si="0"/>
        <v>0.12684410293315368</v>
      </c>
      <c r="F52" s="106">
        <f t="shared" si="0"/>
        <v>0.26890016863862753</v>
      </c>
    </row>
    <row r="53" spans="2:6" x14ac:dyDescent="0.25">
      <c r="B53" s="108">
        <v>43952</v>
      </c>
      <c r="C53" s="116">
        <v>3044.31</v>
      </c>
      <c r="D53" s="117">
        <v>2442.3701169999999</v>
      </c>
      <c r="E53" s="114">
        <f t="shared" si="0"/>
        <v>4.5281775012618368E-2</v>
      </c>
      <c r="F53" s="106">
        <f t="shared" si="0"/>
        <v>-1.2784916329830261E-2</v>
      </c>
    </row>
    <row r="54" spans="2:6" x14ac:dyDescent="0.25">
      <c r="B54" s="108">
        <v>43983</v>
      </c>
      <c r="C54" s="116">
        <v>3100.29</v>
      </c>
      <c r="D54" s="117">
        <v>2758.820068</v>
      </c>
      <c r="E54" s="114">
        <f t="shared" si="0"/>
        <v>1.838840328350267E-2</v>
      </c>
      <c r="F54" s="106">
        <f t="shared" si="0"/>
        <v>0.12956674698783996</v>
      </c>
    </row>
    <row r="55" spans="2:6" x14ac:dyDescent="0.25">
      <c r="B55" s="108">
        <v>44013</v>
      </c>
      <c r="C55" s="116">
        <v>3271.12</v>
      </c>
      <c r="D55" s="117">
        <v>3164.679932</v>
      </c>
      <c r="E55" s="114">
        <f t="shared" si="0"/>
        <v>5.5101296975444213E-2</v>
      </c>
      <c r="F55" s="106">
        <f t="shared" si="0"/>
        <v>0.14711356811835399</v>
      </c>
    </row>
    <row r="56" spans="2:6" x14ac:dyDescent="0.25">
      <c r="B56" s="108">
        <v>44044</v>
      </c>
      <c r="C56" s="116">
        <v>3500.31</v>
      </c>
      <c r="D56" s="117">
        <v>3450.959961</v>
      </c>
      <c r="E56" s="114">
        <f t="shared" si="0"/>
        <v>7.0064687324219249E-2</v>
      </c>
      <c r="F56" s="106">
        <f t="shared" si="0"/>
        <v>9.0460973985156873E-2</v>
      </c>
    </row>
    <row r="57" spans="2:6" x14ac:dyDescent="0.25">
      <c r="B57" s="108">
        <v>44075</v>
      </c>
      <c r="C57" s="116">
        <v>3363</v>
      </c>
      <c r="D57" s="117">
        <v>3148.7299800000001</v>
      </c>
      <c r="E57" s="114">
        <f t="shared" si="0"/>
        <v>-3.9227954095494386E-2</v>
      </c>
      <c r="F57" s="106">
        <f t="shared" si="0"/>
        <v>-8.7578524357153492E-2</v>
      </c>
    </row>
    <row r="58" spans="2:6" x14ac:dyDescent="0.25">
      <c r="B58" s="108">
        <v>44105</v>
      </c>
      <c r="C58" s="116">
        <v>3269.96</v>
      </c>
      <c r="D58" s="117">
        <v>3036.1499020000001</v>
      </c>
      <c r="E58" s="114">
        <f t="shared" si="0"/>
        <v>-2.766577460600653E-2</v>
      </c>
      <c r="F58" s="106">
        <f t="shared" si="0"/>
        <v>-3.575412268282209E-2</v>
      </c>
    </row>
    <row r="59" spans="2:6" x14ac:dyDescent="0.25">
      <c r="B59" s="108">
        <v>44136</v>
      </c>
      <c r="C59" s="116">
        <v>3621.63</v>
      </c>
      <c r="D59" s="117">
        <v>3168.040039</v>
      </c>
      <c r="E59" s="114">
        <f t="shared" si="0"/>
        <v>0.10754565805086302</v>
      </c>
      <c r="F59" s="106">
        <f t="shared" si="0"/>
        <v>4.3439929271318262E-2</v>
      </c>
    </row>
    <row r="60" spans="2:6" x14ac:dyDescent="0.25">
      <c r="B60" s="108">
        <v>44166</v>
      </c>
      <c r="C60" s="116">
        <v>3756.07</v>
      </c>
      <c r="D60" s="117">
        <v>3256.929932</v>
      </c>
      <c r="E60" s="114">
        <f t="shared" si="0"/>
        <v>3.7121406659432372E-2</v>
      </c>
      <c r="F60" s="106">
        <f t="shared" si="0"/>
        <v>2.8058323728780383E-2</v>
      </c>
    </row>
    <row r="61" spans="2:6" x14ac:dyDescent="0.25">
      <c r="B61" s="108">
        <v>44197</v>
      </c>
      <c r="C61" s="116">
        <v>3714.24</v>
      </c>
      <c r="D61" s="117">
        <v>3206.1999510000001</v>
      </c>
      <c r="E61" s="114">
        <f t="shared" si="0"/>
        <v>-1.1136640158463601E-2</v>
      </c>
      <c r="F61" s="106">
        <f t="shared" si="0"/>
        <v>-1.5576012397923443E-2</v>
      </c>
    </row>
    <row r="62" spans="2:6" x14ac:dyDescent="0.25">
      <c r="B62" s="108">
        <v>44228</v>
      </c>
      <c r="C62" s="116">
        <v>3811.15</v>
      </c>
      <c r="D62" s="117">
        <v>3092.929932</v>
      </c>
      <c r="E62" s="114">
        <f t="shared" si="0"/>
        <v>2.6091474971999741E-2</v>
      </c>
      <c r="F62" s="106">
        <f t="shared" si="0"/>
        <v>-3.5328432640226198E-2</v>
      </c>
    </row>
    <row r="63" spans="2:6" x14ac:dyDescent="0.25">
      <c r="B63" s="108">
        <v>44256</v>
      </c>
      <c r="C63" s="116">
        <v>3972.89</v>
      </c>
      <c r="D63" s="117">
        <v>3094.080078</v>
      </c>
      <c r="E63" s="114">
        <f t="shared" si="0"/>
        <v>4.2438634008107733E-2</v>
      </c>
      <c r="F63" s="106">
        <f t="shared" si="0"/>
        <v>3.7186293426835694E-4</v>
      </c>
    </row>
    <row r="64" spans="2:6" x14ac:dyDescent="0.25">
      <c r="B64" s="108">
        <v>44287</v>
      </c>
      <c r="C64" s="116">
        <v>4181.17</v>
      </c>
      <c r="D64" s="117">
        <v>3467.419922</v>
      </c>
      <c r="E64" s="114">
        <f t="shared" si="0"/>
        <v>5.2425312555847307E-2</v>
      </c>
      <c r="F64" s="106">
        <f t="shared" si="0"/>
        <v>0.1206626314084687</v>
      </c>
    </row>
    <row r="65" spans="2:6" x14ac:dyDescent="0.25">
      <c r="B65" s="105">
        <v>44317</v>
      </c>
      <c r="C65" s="45">
        <v>4204.1099999999997</v>
      </c>
      <c r="D65" s="115">
        <v>3223.070068</v>
      </c>
      <c r="E65" s="112">
        <f t="shared" si="0"/>
        <v>5.4865025818131288E-3</v>
      </c>
      <c r="F65" s="107">
        <f t="shared" si="0"/>
        <v>-7.0470222671807109E-2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S33"/>
  <sheetViews>
    <sheetView zoomScaleNormal="100" workbookViewId="0"/>
  </sheetViews>
  <sheetFormatPr defaultColWidth="9.140625" defaultRowHeight="15.75" x14ac:dyDescent="0.25"/>
  <cols>
    <col min="1" max="1" width="4.7109375" style="34" customWidth="1"/>
    <col min="2" max="25" width="14.7109375" style="14" customWidth="1"/>
    <col min="26" max="64" width="10.7109375" style="14" customWidth="1"/>
    <col min="65" max="16384" width="9.140625" style="14"/>
  </cols>
  <sheetData>
    <row r="1" spans="1:19" ht="16.5" thickBot="1" x14ac:dyDescent="0.3"/>
    <row r="2" spans="1:19" ht="21.75" thickBot="1" x14ac:dyDescent="0.4">
      <c r="B2" s="52" t="s">
        <v>142</v>
      </c>
      <c r="C2" s="53"/>
      <c r="D2" s="18"/>
      <c r="E2" s="18"/>
      <c r="F2" s="18"/>
      <c r="G2" s="18"/>
      <c r="H2" s="18"/>
      <c r="I2" s="18"/>
      <c r="J2" s="18"/>
      <c r="K2" s="18"/>
      <c r="L2" s="18"/>
      <c r="M2" s="18"/>
      <c r="N2" s="18"/>
      <c r="O2" s="18"/>
      <c r="P2" s="18"/>
      <c r="Q2" s="18"/>
      <c r="R2" s="18"/>
      <c r="S2" s="18"/>
    </row>
    <row r="4" spans="1:19" ht="31.5" customHeight="1" x14ac:dyDescent="0.25">
      <c r="B4" s="167" t="s">
        <v>131</v>
      </c>
      <c r="C4" s="167"/>
      <c r="D4" s="167"/>
      <c r="E4" s="167"/>
      <c r="F4" s="167"/>
      <c r="G4" s="167"/>
      <c r="H4" s="167"/>
      <c r="I4" s="167"/>
      <c r="J4" s="167"/>
      <c r="K4" s="167"/>
    </row>
    <row r="6" spans="1:19" ht="18.75" x14ac:dyDescent="0.35">
      <c r="B6" s="20" t="s">
        <v>153</v>
      </c>
    </row>
    <row r="7" spans="1:19" x14ac:dyDescent="0.25">
      <c r="B7" s="167" t="s">
        <v>143</v>
      </c>
      <c r="C7" s="167"/>
      <c r="D7" s="167"/>
      <c r="E7" s="167"/>
      <c r="F7" s="167"/>
      <c r="G7" s="167"/>
      <c r="H7" s="167"/>
      <c r="I7" s="167"/>
      <c r="J7" s="167"/>
      <c r="K7" s="167"/>
    </row>
    <row r="8" spans="1:19" x14ac:dyDescent="0.25">
      <c r="B8" s="167"/>
      <c r="C8" s="167"/>
      <c r="D8" s="167"/>
      <c r="E8" s="167"/>
      <c r="F8" s="167"/>
      <c r="G8" s="167"/>
      <c r="H8" s="167"/>
      <c r="I8" s="167"/>
      <c r="J8" s="167"/>
      <c r="K8" s="167"/>
    </row>
    <row r="9" spans="1:19" s="20" customFormat="1" x14ac:dyDescent="0.25">
      <c r="A9" s="34"/>
      <c r="B9" s="32"/>
      <c r="C9" s="32"/>
      <c r="D9" s="32"/>
      <c r="E9" s="32"/>
      <c r="F9" s="32"/>
      <c r="G9" s="32"/>
      <c r="H9" s="32"/>
      <c r="I9" s="32"/>
      <c r="J9" s="32"/>
      <c r="K9" s="32"/>
    </row>
    <row r="10" spans="1:19" ht="18.75" x14ac:dyDescent="0.35">
      <c r="B10" s="20" t="s">
        <v>154</v>
      </c>
    </row>
    <row r="12" spans="1:19" ht="31.5" customHeight="1" x14ac:dyDescent="0.25">
      <c r="B12" s="167" t="s">
        <v>130</v>
      </c>
      <c r="C12" s="167"/>
      <c r="D12" s="167"/>
      <c r="E12" s="167"/>
      <c r="F12" s="167"/>
      <c r="G12" s="167"/>
      <c r="H12" s="167"/>
      <c r="I12" s="167"/>
      <c r="J12" s="167"/>
      <c r="K12" s="167"/>
      <c r="L12" s="25"/>
    </row>
    <row r="14" spans="1:19" ht="18.75" x14ac:dyDescent="0.35">
      <c r="B14" s="20" t="s">
        <v>155</v>
      </c>
    </row>
    <row r="16" spans="1:19" ht="31.5" customHeight="1" x14ac:dyDescent="0.25">
      <c r="B16" s="167" t="s">
        <v>144</v>
      </c>
      <c r="C16" s="167"/>
      <c r="D16" s="167"/>
      <c r="E16" s="167"/>
      <c r="F16" s="167"/>
      <c r="G16" s="167"/>
      <c r="H16" s="167"/>
      <c r="I16" s="167"/>
      <c r="J16" s="167"/>
      <c r="K16" s="167"/>
    </row>
    <row r="18" spans="1:12" ht="18.75" x14ac:dyDescent="0.35">
      <c r="B18" s="20" t="s">
        <v>156</v>
      </c>
    </row>
    <row r="20" spans="1:12" ht="47.25" customHeight="1" x14ac:dyDescent="0.25">
      <c r="B20" s="167" t="s">
        <v>79</v>
      </c>
      <c r="C20" s="167"/>
      <c r="D20" s="167"/>
      <c r="E20" s="167"/>
      <c r="F20" s="167"/>
      <c r="G20" s="167"/>
      <c r="H20" s="167"/>
      <c r="I20" s="167"/>
      <c r="J20" s="167"/>
      <c r="K20" s="167"/>
      <c r="L20" s="25"/>
    </row>
    <row r="22" spans="1:12" ht="110.25" customHeight="1" x14ac:dyDescent="0.25">
      <c r="A22" s="35" t="s">
        <v>61</v>
      </c>
      <c r="B22" s="167" t="s">
        <v>146</v>
      </c>
      <c r="C22" s="167"/>
      <c r="D22" s="167"/>
      <c r="E22" s="167"/>
      <c r="F22" s="167"/>
      <c r="G22" s="167"/>
      <c r="H22" s="167"/>
      <c r="I22" s="167"/>
      <c r="J22" s="167"/>
      <c r="K22" s="167"/>
    </row>
    <row r="24" spans="1:12" ht="15.75" customHeight="1" x14ac:dyDescent="0.25">
      <c r="B24" s="167" t="s">
        <v>78</v>
      </c>
      <c r="C24" s="167"/>
      <c r="D24" s="167"/>
      <c r="E24" s="167"/>
      <c r="F24" s="167"/>
      <c r="G24" s="167"/>
      <c r="H24" s="167"/>
      <c r="I24" s="167"/>
      <c r="J24" s="167"/>
      <c r="K24" s="167"/>
    </row>
    <row r="25" spans="1:12" s="20" customFormat="1" ht="15.75" customHeight="1" x14ac:dyDescent="0.25">
      <c r="A25" s="34"/>
      <c r="B25" s="167" t="s">
        <v>75</v>
      </c>
      <c r="C25" s="167"/>
      <c r="D25" s="167"/>
      <c r="E25" s="167"/>
      <c r="F25" s="167"/>
      <c r="G25" s="167"/>
      <c r="H25" s="167"/>
      <c r="I25" s="167"/>
      <c r="J25" s="167"/>
      <c r="K25" s="167"/>
    </row>
    <row r="26" spans="1:12" s="20" customFormat="1" ht="15.75" customHeight="1" x14ac:dyDescent="0.25">
      <c r="A26" s="34"/>
      <c r="B26" s="167" t="s">
        <v>145</v>
      </c>
      <c r="C26" s="167"/>
      <c r="D26" s="167"/>
      <c r="E26" s="167"/>
      <c r="F26" s="167"/>
      <c r="G26" s="167"/>
      <c r="H26" s="167"/>
      <c r="I26" s="167"/>
      <c r="J26" s="167"/>
      <c r="K26" s="167"/>
    </row>
    <row r="28" spans="1:12" ht="63" customHeight="1" x14ac:dyDescent="0.25">
      <c r="A28" s="35" t="s">
        <v>74</v>
      </c>
      <c r="B28" s="167" t="s">
        <v>157</v>
      </c>
      <c r="C28" s="167"/>
      <c r="D28" s="167"/>
      <c r="E28" s="167"/>
      <c r="F28" s="167"/>
      <c r="G28" s="167"/>
      <c r="H28" s="167"/>
      <c r="I28" s="167"/>
      <c r="J28" s="167"/>
      <c r="K28" s="167"/>
    </row>
    <row r="30" spans="1:12" x14ac:dyDescent="0.25">
      <c r="B30" s="167" t="s">
        <v>76</v>
      </c>
      <c r="C30" s="167"/>
      <c r="D30" s="167"/>
      <c r="E30" s="167"/>
      <c r="F30" s="167"/>
      <c r="G30" s="167"/>
      <c r="H30" s="167"/>
      <c r="I30" s="167"/>
      <c r="J30" s="167"/>
      <c r="K30" s="167"/>
    </row>
    <row r="31" spans="1:12" x14ac:dyDescent="0.25">
      <c r="B31" s="167" t="s">
        <v>77</v>
      </c>
      <c r="C31" s="167"/>
      <c r="D31" s="167"/>
      <c r="E31" s="167"/>
      <c r="F31" s="167"/>
      <c r="G31" s="167"/>
      <c r="H31" s="167"/>
      <c r="I31" s="167"/>
      <c r="J31" s="167"/>
      <c r="K31" s="167"/>
    </row>
    <row r="32" spans="1:12" ht="31.5" customHeight="1" x14ac:dyDescent="0.25">
      <c r="B32" s="167" t="s">
        <v>87</v>
      </c>
      <c r="C32" s="167"/>
      <c r="D32" s="167"/>
      <c r="E32" s="167"/>
      <c r="F32" s="167"/>
      <c r="G32" s="167"/>
      <c r="H32" s="167"/>
      <c r="I32" s="167"/>
      <c r="J32" s="167"/>
      <c r="K32" s="167"/>
    </row>
    <row r="33" spans="2:2" x14ac:dyDescent="0.25">
      <c r="B33" s="20"/>
    </row>
  </sheetData>
  <mergeCells count="13">
    <mergeCell ref="B4:K4"/>
    <mergeCell ref="B7:K8"/>
    <mergeCell ref="B12:K12"/>
    <mergeCell ref="B16:K16"/>
    <mergeCell ref="B20:K20"/>
    <mergeCell ref="B30:K30"/>
    <mergeCell ref="B31:K31"/>
    <mergeCell ref="B32:K32"/>
    <mergeCell ref="B22:K22"/>
    <mergeCell ref="B24:K24"/>
    <mergeCell ref="B25:K25"/>
    <mergeCell ref="B26:K26"/>
    <mergeCell ref="B28:K28"/>
  </mergeCells>
  <pageMargins left="0.7" right="0.7" top="0.75" bottom="0.75" header="0.3" footer="0.3"/>
  <pageSetup scale="54" orientation="landscape" r:id="rId1"/>
  <rowBreaks count="1" manualBreakCount="1">
    <brk id="20" max="16383" man="1"/>
  </rowBreaks>
  <colBreaks count="1" manualBreakCount="1">
    <brk id="12" max="32"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AG68"/>
  <sheetViews>
    <sheetView workbookViewId="0"/>
  </sheetViews>
  <sheetFormatPr defaultColWidth="9.140625" defaultRowHeight="15.75" x14ac:dyDescent="0.25"/>
  <cols>
    <col min="1" max="1" width="4.7109375" style="34" customWidth="1"/>
    <col min="2" max="6" width="14.7109375" style="14" customWidth="1"/>
    <col min="7" max="9" width="14.7109375" style="20" customWidth="1"/>
    <col min="10" max="29" width="14.7109375" style="14" customWidth="1"/>
    <col min="30" max="67" width="10.7109375" style="14" customWidth="1"/>
    <col min="68" max="16384" width="9.140625" style="14"/>
  </cols>
  <sheetData>
    <row r="1" spans="1:33" ht="16.5" thickBot="1" x14ac:dyDescent="0.3"/>
    <row r="2" spans="1:33" ht="21.75" thickBot="1" x14ac:dyDescent="0.4">
      <c r="A2" s="36"/>
      <c r="B2" s="54" t="s">
        <v>147</v>
      </c>
      <c r="C2" s="55"/>
      <c r="D2" s="19"/>
      <c r="E2" s="19"/>
      <c r="F2" s="19"/>
      <c r="G2" s="19"/>
      <c r="H2" s="19"/>
      <c r="I2" s="19"/>
      <c r="J2" s="19"/>
      <c r="K2" s="19"/>
      <c r="L2" s="19"/>
      <c r="M2" s="20"/>
      <c r="N2" s="20"/>
      <c r="O2" s="20"/>
      <c r="P2" s="20"/>
      <c r="Q2" s="20"/>
      <c r="R2" s="20"/>
      <c r="S2" s="20"/>
      <c r="T2" s="20"/>
      <c r="U2" s="20"/>
      <c r="V2" s="20"/>
      <c r="W2" s="20"/>
      <c r="X2" s="20"/>
      <c r="Y2" s="20"/>
      <c r="Z2" s="20"/>
      <c r="AA2" s="20"/>
      <c r="AB2" s="20"/>
      <c r="AC2" s="20"/>
      <c r="AD2" s="20"/>
      <c r="AE2" s="20"/>
      <c r="AF2" s="20"/>
      <c r="AG2" s="20"/>
    </row>
    <row r="4" spans="1:33" ht="31.5" customHeight="1" x14ac:dyDescent="0.25">
      <c r="A4" s="34" t="s">
        <v>61</v>
      </c>
      <c r="B4" s="38" t="s">
        <v>62</v>
      </c>
      <c r="C4" s="39" t="s">
        <v>30</v>
      </c>
      <c r="D4" s="39" t="s">
        <v>72</v>
      </c>
      <c r="E4" s="39" t="s">
        <v>71</v>
      </c>
      <c r="F4" s="39" t="s">
        <v>64</v>
      </c>
      <c r="G4" s="39" t="s">
        <v>70</v>
      </c>
      <c r="H4" s="39" t="s">
        <v>21</v>
      </c>
      <c r="I4" s="39" t="s">
        <v>63</v>
      </c>
      <c r="J4" s="39" t="s">
        <v>65</v>
      </c>
      <c r="K4" s="39" t="s">
        <v>66</v>
      </c>
      <c r="L4" s="40" t="s">
        <v>67</v>
      </c>
      <c r="M4" s="33"/>
      <c r="N4" s="25"/>
    </row>
    <row r="5" spans="1:33" x14ac:dyDescent="0.25">
      <c r="B5" s="41"/>
      <c r="C5" s="42"/>
      <c r="D5" s="43" t="s">
        <v>68</v>
      </c>
      <c r="E5" s="43" t="s">
        <v>69</v>
      </c>
      <c r="F5" s="42"/>
      <c r="G5" s="42"/>
      <c r="H5" s="42"/>
      <c r="I5" s="42"/>
      <c r="J5" s="42"/>
      <c r="K5" s="42"/>
      <c r="L5" s="44"/>
    </row>
    <row r="6" spans="1:33" s="20" customFormat="1" x14ac:dyDescent="0.25">
      <c r="A6" s="34"/>
      <c r="B6" s="108"/>
      <c r="C6" s="154"/>
      <c r="D6" s="155"/>
      <c r="E6" s="155"/>
      <c r="F6" s="156"/>
      <c r="G6" s="161"/>
      <c r="H6" s="161"/>
      <c r="I6" s="161"/>
      <c r="J6" s="161"/>
      <c r="K6" s="161"/>
      <c r="L6" s="162"/>
    </row>
    <row r="7" spans="1:33" x14ac:dyDescent="0.25">
      <c r="B7" s="108"/>
      <c r="C7" s="154"/>
      <c r="D7" s="155"/>
      <c r="E7" s="155"/>
      <c r="F7" s="157"/>
      <c r="G7" s="163"/>
      <c r="H7" s="163"/>
      <c r="I7" s="163"/>
      <c r="J7" s="163"/>
      <c r="K7" s="163"/>
      <c r="L7" s="164"/>
    </row>
    <row r="8" spans="1:33" x14ac:dyDescent="0.25">
      <c r="B8" s="108"/>
      <c r="C8" s="154"/>
      <c r="D8" s="155"/>
      <c r="E8" s="155"/>
      <c r="F8" s="157"/>
      <c r="G8" s="163"/>
      <c r="H8" s="163"/>
      <c r="I8" s="163"/>
      <c r="J8" s="163"/>
      <c r="K8" s="163"/>
      <c r="L8" s="164"/>
    </row>
    <row r="9" spans="1:33" x14ac:dyDescent="0.25">
      <c r="B9" s="108"/>
      <c r="C9" s="154"/>
      <c r="D9" s="155"/>
      <c r="E9" s="155"/>
      <c r="F9" s="157"/>
      <c r="G9" s="163"/>
      <c r="H9" s="163"/>
      <c r="I9" s="163"/>
      <c r="J9" s="163"/>
      <c r="K9" s="163"/>
      <c r="L9" s="164"/>
    </row>
    <row r="10" spans="1:33" x14ac:dyDescent="0.25">
      <c r="B10" s="108"/>
      <c r="C10" s="154"/>
      <c r="D10" s="155"/>
      <c r="E10" s="155"/>
      <c r="F10" s="157"/>
      <c r="G10" s="163"/>
      <c r="H10" s="163"/>
      <c r="I10" s="163"/>
      <c r="J10" s="163"/>
      <c r="K10" s="163"/>
      <c r="L10" s="164"/>
    </row>
    <row r="11" spans="1:33" x14ac:dyDescent="0.25">
      <c r="B11" s="108"/>
      <c r="C11" s="154"/>
      <c r="D11" s="155"/>
      <c r="E11" s="155"/>
      <c r="F11" s="157"/>
      <c r="G11" s="163"/>
      <c r="H11" s="163"/>
      <c r="I11" s="163"/>
      <c r="J11" s="163"/>
      <c r="K11" s="163"/>
      <c r="L11" s="164"/>
    </row>
    <row r="12" spans="1:33" x14ac:dyDescent="0.25">
      <c r="B12" s="108"/>
      <c r="C12" s="154"/>
      <c r="D12" s="155"/>
      <c r="E12" s="155"/>
      <c r="F12" s="157"/>
      <c r="G12" s="163"/>
      <c r="H12" s="163"/>
      <c r="I12" s="163"/>
      <c r="J12" s="163"/>
      <c r="K12" s="163"/>
      <c r="L12" s="164"/>
    </row>
    <row r="13" spans="1:33" x14ac:dyDescent="0.25">
      <c r="B13" s="108"/>
      <c r="C13" s="154"/>
      <c r="D13" s="155"/>
      <c r="E13" s="155"/>
      <c r="F13" s="157"/>
      <c r="G13" s="163"/>
      <c r="H13" s="163"/>
      <c r="I13" s="163"/>
      <c r="J13" s="163"/>
      <c r="K13" s="163"/>
      <c r="L13" s="164"/>
    </row>
    <row r="14" spans="1:33" x14ac:dyDescent="0.25">
      <c r="B14" s="108"/>
      <c r="C14" s="154"/>
      <c r="D14" s="155"/>
      <c r="E14" s="155"/>
      <c r="F14" s="157"/>
      <c r="G14" s="163"/>
      <c r="H14" s="163"/>
      <c r="I14" s="163"/>
      <c r="J14" s="163"/>
      <c r="K14" s="163"/>
      <c r="L14" s="164"/>
    </row>
    <row r="15" spans="1:33" x14ac:dyDescent="0.25">
      <c r="B15" s="108"/>
      <c r="C15" s="154"/>
      <c r="D15" s="155"/>
      <c r="E15" s="155"/>
      <c r="F15" s="157"/>
      <c r="G15" s="163"/>
      <c r="H15" s="163"/>
      <c r="I15" s="163"/>
      <c r="J15" s="163"/>
      <c r="K15" s="163"/>
      <c r="L15" s="164"/>
    </row>
    <row r="16" spans="1:33" x14ac:dyDescent="0.25">
      <c r="B16" s="108"/>
      <c r="C16" s="154"/>
      <c r="D16" s="155"/>
      <c r="E16" s="155"/>
      <c r="F16" s="157"/>
      <c r="G16" s="163"/>
      <c r="H16" s="163"/>
      <c r="I16" s="163"/>
      <c r="J16" s="163"/>
      <c r="K16" s="163"/>
      <c r="L16" s="164"/>
    </row>
    <row r="17" spans="2:12" x14ac:dyDescent="0.25">
      <c r="B17" s="108"/>
      <c r="C17" s="154"/>
      <c r="D17" s="155"/>
      <c r="E17" s="155"/>
      <c r="F17" s="157"/>
      <c r="G17" s="163"/>
      <c r="H17" s="163"/>
      <c r="I17" s="163"/>
      <c r="J17" s="163"/>
      <c r="K17" s="163"/>
      <c r="L17" s="164"/>
    </row>
    <row r="18" spans="2:12" x14ac:dyDescent="0.25">
      <c r="B18" s="108"/>
      <c r="C18" s="154"/>
      <c r="D18" s="155"/>
      <c r="E18" s="155"/>
      <c r="F18" s="157"/>
      <c r="G18" s="163"/>
      <c r="H18" s="163"/>
      <c r="I18" s="163"/>
      <c r="J18" s="163"/>
      <c r="K18" s="163"/>
      <c r="L18" s="164"/>
    </row>
    <row r="19" spans="2:12" x14ac:dyDescent="0.25">
      <c r="B19" s="108"/>
      <c r="C19" s="154"/>
      <c r="D19" s="155"/>
      <c r="E19" s="155"/>
      <c r="F19" s="157"/>
      <c r="G19" s="163"/>
      <c r="H19" s="163"/>
      <c r="I19" s="163"/>
      <c r="J19" s="163"/>
      <c r="K19" s="163"/>
      <c r="L19" s="164"/>
    </row>
    <row r="20" spans="2:12" x14ac:dyDescent="0.25">
      <c r="B20" s="108"/>
      <c r="C20" s="154"/>
      <c r="D20" s="155"/>
      <c r="E20" s="155"/>
      <c r="F20" s="157"/>
      <c r="G20" s="163"/>
      <c r="H20" s="163"/>
      <c r="I20" s="163"/>
      <c r="J20" s="163"/>
      <c r="K20" s="163"/>
      <c r="L20" s="164"/>
    </row>
    <row r="21" spans="2:12" x14ac:dyDescent="0.25">
      <c r="B21" s="108"/>
      <c r="C21" s="154"/>
      <c r="D21" s="155"/>
      <c r="E21" s="155"/>
      <c r="F21" s="157"/>
      <c r="G21" s="163"/>
      <c r="H21" s="163"/>
      <c r="I21" s="163"/>
      <c r="J21" s="163"/>
      <c r="K21" s="163"/>
      <c r="L21" s="164"/>
    </row>
    <row r="22" spans="2:12" x14ac:dyDescent="0.25">
      <c r="B22" s="108"/>
      <c r="C22" s="154"/>
      <c r="D22" s="155"/>
      <c r="E22" s="155"/>
      <c r="F22" s="157"/>
      <c r="G22" s="163"/>
      <c r="H22" s="163"/>
      <c r="I22" s="163"/>
      <c r="J22" s="163"/>
      <c r="K22" s="163"/>
      <c r="L22" s="164"/>
    </row>
    <row r="23" spans="2:12" x14ac:dyDescent="0.25">
      <c r="B23" s="108"/>
      <c r="C23" s="154"/>
      <c r="D23" s="155"/>
      <c r="E23" s="155"/>
      <c r="F23" s="157"/>
      <c r="G23" s="163"/>
      <c r="H23" s="163"/>
      <c r="I23" s="163"/>
      <c r="J23" s="163"/>
      <c r="K23" s="163"/>
      <c r="L23" s="164"/>
    </row>
    <row r="24" spans="2:12" x14ac:dyDescent="0.25">
      <c r="B24" s="108"/>
      <c r="C24" s="154"/>
      <c r="D24" s="155"/>
      <c r="E24" s="155"/>
      <c r="F24" s="157"/>
      <c r="G24" s="163"/>
      <c r="H24" s="163"/>
      <c r="I24" s="163"/>
      <c r="J24" s="163"/>
      <c r="K24" s="163"/>
      <c r="L24" s="164"/>
    </row>
    <row r="25" spans="2:12" x14ac:dyDescent="0.25">
      <c r="B25" s="108"/>
      <c r="C25" s="154"/>
      <c r="D25" s="155"/>
      <c r="E25" s="155"/>
      <c r="F25" s="157"/>
      <c r="G25" s="163"/>
      <c r="H25" s="163"/>
      <c r="I25" s="163"/>
      <c r="J25" s="163"/>
      <c r="K25" s="163"/>
      <c r="L25" s="164"/>
    </row>
    <row r="26" spans="2:12" x14ac:dyDescent="0.25">
      <c r="B26" s="108"/>
      <c r="C26" s="154"/>
      <c r="D26" s="155"/>
      <c r="E26" s="155"/>
      <c r="F26" s="157"/>
      <c r="G26" s="163"/>
      <c r="H26" s="163"/>
      <c r="I26" s="163"/>
      <c r="J26" s="163"/>
      <c r="K26" s="163"/>
      <c r="L26" s="164"/>
    </row>
    <row r="27" spans="2:12" x14ac:dyDescent="0.25">
      <c r="B27" s="108"/>
      <c r="C27" s="154"/>
      <c r="D27" s="155"/>
      <c r="E27" s="155"/>
      <c r="F27" s="157"/>
      <c r="G27" s="163"/>
      <c r="H27" s="163"/>
      <c r="I27" s="163"/>
      <c r="J27" s="163"/>
      <c r="K27" s="163"/>
      <c r="L27" s="164"/>
    </row>
    <row r="28" spans="2:12" x14ac:dyDescent="0.25">
      <c r="B28" s="108"/>
      <c r="C28" s="154"/>
      <c r="D28" s="155"/>
      <c r="E28" s="155"/>
      <c r="F28" s="157"/>
      <c r="G28" s="163"/>
      <c r="H28" s="163"/>
      <c r="I28" s="163"/>
      <c r="J28" s="163"/>
      <c r="K28" s="163"/>
      <c r="L28" s="164"/>
    </row>
    <row r="29" spans="2:12" x14ac:dyDescent="0.25">
      <c r="B29" s="108"/>
      <c r="C29" s="154"/>
      <c r="D29" s="155"/>
      <c r="E29" s="155"/>
      <c r="F29" s="157"/>
      <c r="G29" s="163"/>
      <c r="H29" s="163"/>
      <c r="I29" s="163"/>
      <c r="J29" s="163"/>
      <c r="K29" s="163"/>
      <c r="L29" s="164"/>
    </row>
    <row r="30" spans="2:12" x14ac:dyDescent="0.25">
      <c r="B30" s="108"/>
      <c r="C30" s="154"/>
      <c r="D30" s="155"/>
      <c r="E30" s="155"/>
      <c r="F30" s="157"/>
      <c r="G30" s="163"/>
      <c r="H30" s="163"/>
      <c r="I30" s="163"/>
      <c r="J30" s="163"/>
      <c r="K30" s="163"/>
      <c r="L30" s="164"/>
    </row>
    <row r="31" spans="2:12" x14ac:dyDescent="0.25">
      <c r="B31" s="108"/>
      <c r="C31" s="154"/>
      <c r="D31" s="155"/>
      <c r="E31" s="155"/>
      <c r="F31" s="157"/>
      <c r="G31" s="163"/>
      <c r="H31" s="163"/>
      <c r="I31" s="163"/>
      <c r="J31" s="163"/>
      <c r="K31" s="163"/>
      <c r="L31" s="164"/>
    </row>
    <row r="32" spans="2:12" x14ac:dyDescent="0.25">
      <c r="B32" s="108"/>
      <c r="C32" s="154"/>
      <c r="D32" s="155"/>
      <c r="E32" s="155"/>
      <c r="F32" s="157"/>
      <c r="G32" s="163"/>
      <c r="H32" s="163"/>
      <c r="I32" s="163"/>
      <c r="J32" s="163"/>
      <c r="K32" s="163"/>
      <c r="L32" s="164"/>
    </row>
    <row r="33" spans="2:12" x14ac:dyDescent="0.25">
      <c r="B33" s="108"/>
      <c r="C33" s="154"/>
      <c r="D33" s="155"/>
      <c r="E33" s="155"/>
      <c r="F33" s="157"/>
      <c r="G33" s="163"/>
      <c r="H33" s="163"/>
      <c r="I33" s="163"/>
      <c r="J33" s="163"/>
      <c r="K33" s="163"/>
      <c r="L33" s="164"/>
    </row>
    <row r="34" spans="2:12" x14ac:dyDescent="0.25">
      <c r="B34" s="108"/>
      <c r="C34" s="154"/>
      <c r="D34" s="155"/>
      <c r="E34" s="155"/>
      <c r="F34" s="157"/>
      <c r="G34" s="163"/>
      <c r="H34" s="163"/>
      <c r="I34" s="163"/>
      <c r="J34" s="163"/>
      <c r="K34" s="163"/>
      <c r="L34" s="164"/>
    </row>
    <row r="35" spans="2:12" x14ac:dyDescent="0.25">
      <c r="B35" s="108"/>
      <c r="C35" s="154"/>
      <c r="D35" s="155"/>
      <c r="E35" s="155"/>
      <c r="F35" s="157"/>
      <c r="G35" s="163"/>
      <c r="H35" s="163"/>
      <c r="I35" s="163"/>
      <c r="J35" s="163"/>
      <c r="K35" s="163"/>
      <c r="L35" s="164"/>
    </row>
    <row r="36" spans="2:12" x14ac:dyDescent="0.25">
      <c r="B36" s="108"/>
      <c r="C36" s="154"/>
      <c r="D36" s="155"/>
      <c r="E36" s="155"/>
      <c r="F36" s="157"/>
      <c r="G36" s="163"/>
      <c r="H36" s="163"/>
      <c r="I36" s="163"/>
      <c r="J36" s="163"/>
      <c r="K36" s="163"/>
      <c r="L36" s="164"/>
    </row>
    <row r="37" spans="2:12" x14ac:dyDescent="0.25">
      <c r="B37" s="108"/>
      <c r="C37" s="154"/>
      <c r="D37" s="155"/>
      <c r="E37" s="155"/>
      <c r="F37" s="157"/>
      <c r="G37" s="163"/>
      <c r="H37" s="163"/>
      <c r="I37" s="163"/>
      <c r="J37" s="163"/>
      <c r="K37" s="163"/>
      <c r="L37" s="164"/>
    </row>
    <row r="38" spans="2:12" x14ac:dyDescent="0.25">
      <c r="B38" s="108"/>
      <c r="C38" s="154"/>
      <c r="D38" s="155"/>
      <c r="E38" s="155"/>
      <c r="F38" s="157"/>
      <c r="G38" s="163"/>
      <c r="H38" s="163"/>
      <c r="I38" s="163"/>
      <c r="J38" s="163"/>
      <c r="K38" s="163"/>
      <c r="L38" s="164"/>
    </row>
    <row r="39" spans="2:12" x14ac:dyDescent="0.25">
      <c r="B39" s="108"/>
      <c r="C39" s="154"/>
      <c r="D39" s="155"/>
      <c r="E39" s="155"/>
      <c r="F39" s="157"/>
      <c r="G39" s="163"/>
      <c r="H39" s="163"/>
      <c r="I39" s="163"/>
      <c r="J39" s="163"/>
      <c r="K39" s="163"/>
      <c r="L39" s="164"/>
    </row>
    <row r="40" spans="2:12" x14ac:dyDescent="0.25">
      <c r="B40" s="108"/>
      <c r="C40" s="154"/>
      <c r="D40" s="155"/>
      <c r="E40" s="155"/>
      <c r="F40" s="157"/>
      <c r="G40" s="163"/>
      <c r="H40" s="163"/>
      <c r="I40" s="163"/>
      <c r="J40" s="163"/>
      <c r="K40" s="163"/>
      <c r="L40" s="164"/>
    </row>
    <row r="41" spans="2:12" x14ac:dyDescent="0.25">
      <c r="B41" s="108"/>
      <c r="C41" s="154"/>
      <c r="D41" s="155"/>
      <c r="E41" s="155"/>
      <c r="F41" s="157"/>
      <c r="G41" s="163"/>
      <c r="H41" s="163"/>
      <c r="I41" s="163"/>
      <c r="J41" s="163"/>
      <c r="K41" s="163"/>
      <c r="L41" s="164"/>
    </row>
    <row r="42" spans="2:12" x14ac:dyDescent="0.25">
      <c r="B42" s="108"/>
      <c r="C42" s="154"/>
      <c r="D42" s="155"/>
      <c r="E42" s="155"/>
      <c r="F42" s="157"/>
      <c r="G42" s="163"/>
      <c r="H42" s="163"/>
      <c r="I42" s="163"/>
      <c r="J42" s="163"/>
      <c r="K42" s="163"/>
      <c r="L42" s="164"/>
    </row>
    <row r="43" spans="2:12" x14ac:dyDescent="0.25">
      <c r="B43" s="108"/>
      <c r="C43" s="154"/>
      <c r="D43" s="155"/>
      <c r="E43" s="155"/>
      <c r="F43" s="157"/>
      <c r="G43" s="163"/>
      <c r="H43" s="163"/>
      <c r="I43" s="163"/>
      <c r="J43" s="163"/>
      <c r="K43" s="163"/>
      <c r="L43" s="164"/>
    </row>
    <row r="44" spans="2:12" x14ac:dyDescent="0.25">
      <c r="B44" s="108"/>
      <c r="C44" s="154"/>
      <c r="D44" s="155"/>
      <c r="E44" s="155"/>
      <c r="F44" s="157"/>
      <c r="G44" s="163"/>
      <c r="H44" s="163"/>
      <c r="I44" s="163"/>
      <c r="J44" s="163"/>
      <c r="K44" s="163"/>
      <c r="L44" s="164"/>
    </row>
    <row r="45" spans="2:12" x14ac:dyDescent="0.25">
      <c r="B45" s="108"/>
      <c r="C45" s="154"/>
      <c r="D45" s="155"/>
      <c r="E45" s="155"/>
      <c r="F45" s="157"/>
      <c r="G45" s="163"/>
      <c r="H45" s="163"/>
      <c r="I45" s="163"/>
      <c r="J45" s="163"/>
      <c r="K45" s="163"/>
      <c r="L45" s="164"/>
    </row>
    <row r="46" spans="2:12" x14ac:dyDescent="0.25">
      <c r="B46" s="108"/>
      <c r="C46" s="154"/>
      <c r="D46" s="155"/>
      <c r="E46" s="155"/>
      <c r="F46" s="157"/>
      <c r="G46" s="163"/>
      <c r="H46" s="163"/>
      <c r="I46" s="163"/>
      <c r="J46" s="163"/>
      <c r="K46" s="163"/>
      <c r="L46" s="164"/>
    </row>
    <row r="47" spans="2:12" x14ac:dyDescent="0.25">
      <c r="B47" s="108"/>
      <c r="C47" s="154"/>
      <c r="D47" s="155"/>
      <c r="E47" s="155"/>
      <c r="F47" s="157"/>
      <c r="G47" s="163"/>
      <c r="H47" s="163"/>
      <c r="I47" s="163"/>
      <c r="J47" s="163"/>
      <c r="K47" s="163"/>
      <c r="L47" s="164"/>
    </row>
    <row r="48" spans="2:12" x14ac:dyDescent="0.25">
      <c r="B48" s="108"/>
      <c r="C48" s="154"/>
      <c r="D48" s="155"/>
      <c r="E48" s="155"/>
      <c r="F48" s="157"/>
      <c r="G48" s="163"/>
      <c r="H48" s="163"/>
      <c r="I48" s="163"/>
      <c r="J48" s="163"/>
      <c r="K48" s="163"/>
      <c r="L48" s="164"/>
    </row>
    <row r="49" spans="2:12" x14ac:dyDescent="0.25">
      <c r="B49" s="108"/>
      <c r="C49" s="154"/>
      <c r="D49" s="155"/>
      <c r="E49" s="155"/>
      <c r="F49" s="157"/>
      <c r="G49" s="163"/>
      <c r="H49" s="163"/>
      <c r="I49" s="163"/>
      <c r="J49" s="163"/>
      <c r="K49" s="163"/>
      <c r="L49" s="164"/>
    </row>
    <row r="50" spans="2:12" x14ac:dyDescent="0.25">
      <c r="B50" s="108"/>
      <c r="C50" s="154"/>
      <c r="D50" s="155"/>
      <c r="E50" s="155"/>
      <c r="F50" s="157"/>
      <c r="G50" s="163"/>
      <c r="H50" s="163"/>
      <c r="I50" s="163"/>
      <c r="J50" s="163"/>
      <c r="K50" s="163"/>
      <c r="L50" s="164"/>
    </row>
    <row r="51" spans="2:12" x14ac:dyDescent="0.25">
      <c r="B51" s="108"/>
      <c r="C51" s="154"/>
      <c r="D51" s="155"/>
      <c r="E51" s="155"/>
      <c r="F51" s="157"/>
      <c r="G51" s="163"/>
      <c r="H51" s="163"/>
      <c r="I51" s="163"/>
      <c r="J51" s="163"/>
      <c r="K51" s="163"/>
      <c r="L51" s="164"/>
    </row>
    <row r="52" spans="2:12" x14ac:dyDescent="0.25">
      <c r="B52" s="108"/>
      <c r="C52" s="154"/>
      <c r="D52" s="155"/>
      <c r="E52" s="155"/>
      <c r="F52" s="157"/>
      <c r="G52" s="163"/>
      <c r="H52" s="163"/>
      <c r="I52" s="163"/>
      <c r="J52" s="163"/>
      <c r="K52" s="163"/>
      <c r="L52" s="164"/>
    </row>
    <row r="53" spans="2:12" x14ac:dyDescent="0.25">
      <c r="B53" s="108"/>
      <c r="C53" s="154"/>
      <c r="D53" s="155"/>
      <c r="E53" s="155"/>
      <c r="F53" s="157"/>
      <c r="G53" s="163"/>
      <c r="H53" s="163"/>
      <c r="I53" s="163"/>
      <c r="J53" s="163"/>
      <c r="K53" s="163"/>
      <c r="L53" s="164"/>
    </row>
    <row r="54" spans="2:12" x14ac:dyDescent="0.25">
      <c r="B54" s="108"/>
      <c r="C54" s="154"/>
      <c r="D54" s="155"/>
      <c r="E54" s="155"/>
      <c r="F54" s="157"/>
      <c r="G54" s="163"/>
      <c r="H54" s="163"/>
      <c r="I54" s="163"/>
      <c r="J54" s="163"/>
      <c r="K54" s="163"/>
      <c r="L54" s="164"/>
    </row>
    <row r="55" spans="2:12" x14ac:dyDescent="0.25">
      <c r="B55" s="108"/>
      <c r="C55" s="154"/>
      <c r="D55" s="155"/>
      <c r="E55" s="155"/>
      <c r="F55" s="157"/>
      <c r="G55" s="163"/>
      <c r="H55" s="163"/>
      <c r="I55" s="163"/>
      <c r="J55" s="163"/>
      <c r="K55" s="163"/>
      <c r="L55" s="164"/>
    </row>
    <row r="56" spans="2:12" x14ac:dyDescent="0.25">
      <c r="B56" s="108"/>
      <c r="C56" s="154"/>
      <c r="D56" s="155"/>
      <c r="E56" s="155"/>
      <c r="F56" s="157"/>
      <c r="G56" s="163"/>
      <c r="H56" s="163"/>
      <c r="I56" s="163"/>
      <c r="J56" s="163"/>
      <c r="K56" s="163"/>
      <c r="L56" s="164"/>
    </row>
    <row r="57" spans="2:12" x14ac:dyDescent="0.25">
      <c r="B57" s="108"/>
      <c r="C57" s="154"/>
      <c r="D57" s="155"/>
      <c r="E57" s="155"/>
      <c r="F57" s="157"/>
      <c r="G57" s="163"/>
      <c r="H57" s="163"/>
      <c r="I57" s="163"/>
      <c r="J57" s="163"/>
      <c r="K57" s="163"/>
      <c r="L57" s="164"/>
    </row>
    <row r="58" spans="2:12" x14ac:dyDescent="0.25">
      <c r="B58" s="108"/>
      <c r="C58" s="154"/>
      <c r="D58" s="155"/>
      <c r="E58" s="155"/>
      <c r="F58" s="157"/>
      <c r="G58" s="163"/>
      <c r="H58" s="163"/>
      <c r="I58" s="163"/>
      <c r="J58" s="163"/>
      <c r="K58" s="163"/>
      <c r="L58" s="164"/>
    </row>
    <row r="59" spans="2:12" x14ac:dyDescent="0.25">
      <c r="B59" s="108"/>
      <c r="C59" s="154"/>
      <c r="D59" s="155"/>
      <c r="E59" s="155"/>
      <c r="F59" s="157"/>
      <c r="G59" s="163"/>
      <c r="H59" s="163"/>
      <c r="I59" s="163"/>
      <c r="J59" s="163"/>
      <c r="K59" s="163"/>
      <c r="L59" s="164"/>
    </row>
    <row r="60" spans="2:12" x14ac:dyDescent="0.25">
      <c r="B60" s="108"/>
      <c r="C60" s="154"/>
      <c r="D60" s="155"/>
      <c r="E60" s="155"/>
      <c r="F60" s="157"/>
      <c r="G60" s="163"/>
      <c r="H60" s="163"/>
      <c r="I60" s="163"/>
      <c r="J60" s="163"/>
      <c r="K60" s="163"/>
      <c r="L60" s="164"/>
    </row>
    <row r="61" spans="2:12" x14ac:dyDescent="0.25">
      <c r="B61" s="108"/>
      <c r="C61" s="154"/>
      <c r="D61" s="155"/>
      <c r="E61" s="155"/>
      <c r="F61" s="157"/>
      <c r="G61" s="163"/>
      <c r="H61" s="163"/>
      <c r="I61" s="163"/>
      <c r="J61" s="163"/>
      <c r="K61" s="163"/>
      <c r="L61" s="164"/>
    </row>
    <row r="62" spans="2:12" x14ac:dyDescent="0.25">
      <c r="B62" s="108"/>
      <c r="C62" s="154"/>
      <c r="D62" s="155"/>
      <c r="E62" s="155"/>
      <c r="F62" s="157"/>
      <c r="G62" s="163"/>
      <c r="H62" s="163"/>
      <c r="I62" s="163"/>
      <c r="J62" s="163"/>
      <c r="K62" s="163"/>
      <c r="L62" s="164"/>
    </row>
    <row r="63" spans="2:12" x14ac:dyDescent="0.25">
      <c r="B63" s="108"/>
      <c r="C63" s="154"/>
      <c r="D63" s="155"/>
      <c r="E63" s="155"/>
      <c r="F63" s="157"/>
      <c r="G63" s="163"/>
      <c r="H63" s="163"/>
      <c r="I63" s="163"/>
      <c r="J63" s="163"/>
      <c r="K63" s="163"/>
      <c r="L63" s="164"/>
    </row>
    <row r="64" spans="2:12" x14ac:dyDescent="0.25">
      <c r="B64" s="108"/>
      <c r="C64" s="154"/>
      <c r="D64" s="155"/>
      <c r="E64" s="155"/>
      <c r="F64" s="157"/>
      <c r="G64" s="163"/>
      <c r="H64" s="163"/>
      <c r="I64" s="163"/>
      <c r="J64" s="163"/>
      <c r="K64" s="163"/>
      <c r="L64" s="164"/>
    </row>
    <row r="65" spans="2:12" x14ac:dyDescent="0.25">
      <c r="B65" s="108"/>
      <c r="C65" s="154"/>
      <c r="D65" s="155"/>
      <c r="E65" s="155"/>
      <c r="F65" s="157"/>
      <c r="G65" s="163"/>
      <c r="H65" s="163"/>
      <c r="I65" s="163"/>
      <c r="J65" s="163"/>
      <c r="K65" s="163"/>
      <c r="L65" s="164"/>
    </row>
    <row r="66" spans="2:12" x14ac:dyDescent="0.25">
      <c r="B66" s="105"/>
      <c r="C66" s="158"/>
      <c r="D66" s="159"/>
      <c r="E66" s="159"/>
      <c r="F66" s="160"/>
      <c r="G66" s="165"/>
      <c r="H66" s="165"/>
      <c r="I66" s="165"/>
      <c r="J66" s="165"/>
      <c r="K66" s="165"/>
      <c r="L66" s="166"/>
    </row>
    <row r="67" spans="2:12" x14ac:dyDescent="0.25">
      <c r="F67" s="37"/>
      <c r="G67" s="37"/>
      <c r="H67" s="37"/>
      <c r="I67" s="37"/>
      <c r="J67" s="37"/>
      <c r="K67" s="37"/>
      <c r="L67" s="37"/>
    </row>
    <row r="68" spans="2:12" x14ac:dyDescent="0.25">
      <c r="F68" s="37"/>
      <c r="G68" s="37"/>
      <c r="H68" s="37"/>
      <c r="I68" s="37"/>
      <c r="J68" s="37"/>
      <c r="K68" s="37"/>
      <c r="L68" s="37"/>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Chapter 11</vt:lpstr>
      <vt:lpstr>Section 11.2</vt:lpstr>
      <vt:lpstr>Section 11.3</vt:lpstr>
      <vt:lpstr>Section 11.8</vt:lpstr>
      <vt:lpstr>Return Data</vt:lpstr>
      <vt:lpstr>Master it!</vt:lpstr>
      <vt:lpstr>Solution</vt:lpstr>
    </vt:vector>
  </TitlesOfParts>
  <Company>Belmont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 Smolira</dc:creator>
  <cp:lastModifiedBy>Reese, William A</cp:lastModifiedBy>
  <cp:lastPrinted>2009-02-05T20:40:53Z</cp:lastPrinted>
  <dcterms:created xsi:type="dcterms:W3CDTF">2008-02-06T20:32:32Z</dcterms:created>
  <dcterms:modified xsi:type="dcterms:W3CDTF">2022-04-14T20:18:15Z</dcterms:modified>
</cp:coreProperties>
</file>