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8.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PivotChartFilter="1"/>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10" sheetId="21" r:id="rId1"/>
    <sheet name="Section 10.1" sheetId="1" r:id="rId2"/>
    <sheet name="Section 10.2" sheetId="2" r:id="rId3"/>
    <sheet name="Percentile" sheetId="48" r:id="rId4"/>
    <sheet name="Historical Returns" sheetId="8" r:id="rId5"/>
    <sheet name="Section 10.3" sheetId="3" r:id="rId6"/>
    <sheet name="Section 10.5" sheetId="5" r:id="rId7"/>
    <sheet name="Histogram" sheetId="13" r:id="rId8"/>
    <sheet name="Section 10.6" sheetId="9" r:id="rId9"/>
    <sheet name="Pivot Tables" sheetId="23" r:id="rId10"/>
    <sheet name="Historic data 2" sheetId="22" r:id="rId11"/>
    <sheet name="Pivot Table" sheetId="49" r:id="rId12"/>
    <sheet name="Pivot Chart" sheetId="50" r:id="rId13"/>
    <sheet name="Master it!" sheetId="6" r:id="rId14"/>
    <sheet name="Solution" sheetId="7" r:id="rId15"/>
  </sheets>
  <definedNames>
    <definedName name="_xlnm._FilterDatabase" localSheetId="4" hidden="1">'Historical Returns'!$B$5:$F$97</definedName>
  </definedNames>
  <calcPr calcId="162913"/>
  <pivotCaches>
    <pivotCache cacheId="0" r:id="rId16"/>
  </pivotCaches>
</workbook>
</file>

<file path=xl/calcChain.xml><?xml version="1.0" encoding="utf-8"?>
<calcChain xmlns="http://schemas.openxmlformats.org/spreadsheetml/2006/main">
  <c r="C135" i="9" l="1"/>
  <c r="D135" i="9"/>
  <c r="E135" i="9"/>
  <c r="F135" i="9"/>
  <c r="C136" i="9"/>
  <c r="D136" i="9"/>
  <c r="E136" i="9"/>
  <c r="F136" i="9"/>
  <c r="C137" i="9"/>
  <c r="D137" i="9"/>
  <c r="E137" i="9"/>
  <c r="F137" i="9"/>
  <c r="D227" i="5"/>
  <c r="D189" i="5"/>
  <c r="F157" i="5"/>
  <c r="F156" i="5"/>
  <c r="F132" i="5"/>
  <c r="F131" i="5"/>
  <c r="D8" i="5" a="1"/>
  <c r="D8" i="5" s="1"/>
  <c r="D25" i="5" l="1"/>
  <c r="D19" i="5"/>
  <c r="D30" i="5"/>
  <c r="D17" i="5"/>
  <c r="D27" i="5"/>
  <c r="D15" i="5"/>
  <c r="D12" i="5"/>
  <c r="D31" i="5"/>
  <c r="D18" i="5"/>
  <c r="D29" i="5"/>
  <c r="D28" i="5"/>
  <c r="D16" i="5"/>
  <c r="D26" i="5"/>
  <c r="D11" i="5"/>
  <c r="D10" i="5"/>
  <c r="D9" i="5"/>
  <c r="D14" i="5"/>
  <c r="D13" i="5"/>
  <c r="D24" i="5"/>
  <c r="D23" i="5"/>
  <c r="D22" i="5"/>
  <c r="D33" i="5"/>
  <c r="D21" i="5"/>
  <c r="D32" i="5"/>
  <c r="D20" i="5"/>
  <c r="D8" i="3" l="1"/>
  <c r="D11" i="3"/>
  <c r="D10" i="3"/>
  <c r="D9" i="3"/>
  <c r="G92" i="2"/>
  <c r="G68" i="2"/>
  <c r="C132" i="9" l="1"/>
  <c r="D132" i="9"/>
  <c r="E132" i="9"/>
  <c r="F132" i="9"/>
  <c r="C133" i="9"/>
  <c r="D133" i="9"/>
  <c r="E133" i="9"/>
  <c r="F133" i="9"/>
  <c r="C134" i="9"/>
  <c r="D134" i="9"/>
  <c r="E134" i="9"/>
  <c r="F134" i="9"/>
  <c r="C129" i="9" l="1"/>
  <c r="D129" i="9"/>
  <c r="E129" i="9"/>
  <c r="F129" i="9"/>
  <c r="C130" i="9"/>
  <c r="D130" i="9"/>
  <c r="E130" i="9"/>
  <c r="F130" i="9"/>
  <c r="C131" i="9"/>
  <c r="D131" i="9"/>
  <c r="E131" i="9"/>
  <c r="F131" i="9"/>
  <c r="D219" i="5"/>
  <c r="G42" i="1" l="1"/>
  <c r="F42" i="1"/>
  <c r="G41" i="1"/>
  <c r="F41" i="1"/>
  <c r="G40" i="1"/>
  <c r="F40" i="1"/>
  <c r="G39" i="1"/>
  <c r="F39" i="1"/>
  <c r="G38" i="1"/>
  <c r="F38" i="1"/>
  <c r="G37" i="1"/>
  <c r="F37" i="1"/>
  <c r="G36" i="1"/>
  <c r="F36" i="1"/>
  <c r="G35" i="1"/>
  <c r="F35" i="1"/>
  <c r="G34" i="1"/>
  <c r="F34" i="1"/>
  <c r="G33" i="1"/>
  <c r="F33" i="1"/>
  <c r="G32" i="1"/>
  <c r="F32" i="1"/>
  <c r="G31" i="1"/>
  <c r="F31" i="1"/>
  <c r="F128" i="9" l="1"/>
  <c r="E128" i="9"/>
  <c r="D128" i="9"/>
  <c r="C128" i="9"/>
  <c r="F127" i="9"/>
  <c r="E127" i="9"/>
  <c r="D127" i="9"/>
  <c r="C127" i="9"/>
  <c r="F126" i="9"/>
  <c r="E126" i="9"/>
  <c r="D126" i="9"/>
  <c r="C126" i="9"/>
  <c r="F125" i="9" l="1"/>
  <c r="E125" i="9"/>
  <c r="D125" i="9"/>
  <c r="C125" i="9"/>
  <c r="B125" i="9"/>
  <c r="A247" i="5"/>
  <c r="D44" i="9" l="1"/>
  <c r="E44" i="9"/>
  <c r="F44" i="9"/>
  <c r="D45" i="9"/>
  <c r="E45" i="9"/>
  <c r="F45" i="9"/>
  <c r="D46" i="9"/>
  <c r="E46" i="9"/>
  <c r="F46" i="9"/>
  <c r="D47" i="9"/>
  <c r="E47" i="9"/>
  <c r="F47" i="9"/>
  <c r="D48" i="9"/>
  <c r="E48" i="9"/>
  <c r="F48" i="9"/>
  <c r="D49" i="9"/>
  <c r="E49" i="9"/>
  <c r="F49" i="9"/>
  <c r="D50" i="9"/>
  <c r="E50" i="9"/>
  <c r="F50" i="9"/>
  <c r="D51" i="9"/>
  <c r="E51" i="9"/>
  <c r="F51" i="9"/>
  <c r="D52" i="9"/>
  <c r="E52" i="9"/>
  <c r="F52" i="9"/>
  <c r="D53" i="9"/>
  <c r="E53" i="9"/>
  <c r="F53" i="9"/>
  <c r="D54" i="9"/>
  <c r="E54" i="9"/>
  <c r="F54" i="9"/>
  <c r="D55" i="9"/>
  <c r="E55" i="9"/>
  <c r="F55" i="9"/>
  <c r="D56" i="9"/>
  <c r="E56" i="9"/>
  <c r="F56" i="9"/>
  <c r="D57" i="9"/>
  <c r="E57" i="9"/>
  <c r="F57" i="9"/>
  <c r="D58" i="9"/>
  <c r="E58" i="9"/>
  <c r="F58" i="9"/>
  <c r="D59" i="9"/>
  <c r="E59" i="9"/>
  <c r="F59" i="9"/>
  <c r="D60" i="9"/>
  <c r="E60" i="9"/>
  <c r="F60" i="9"/>
  <c r="D61" i="9"/>
  <c r="E61" i="9"/>
  <c r="F61" i="9"/>
  <c r="D62" i="9"/>
  <c r="E62" i="9"/>
  <c r="F62" i="9"/>
  <c r="D63" i="9"/>
  <c r="E63" i="9"/>
  <c r="F63" i="9"/>
  <c r="D64" i="9"/>
  <c r="E64" i="9"/>
  <c r="F64" i="9"/>
  <c r="D65" i="9"/>
  <c r="E65" i="9"/>
  <c r="F65" i="9"/>
  <c r="D66" i="9"/>
  <c r="E66" i="9"/>
  <c r="F66" i="9"/>
  <c r="D67" i="9"/>
  <c r="E67" i="9"/>
  <c r="F67" i="9"/>
  <c r="D68" i="9"/>
  <c r="E68" i="9"/>
  <c r="F68" i="9"/>
  <c r="D69" i="9"/>
  <c r="E69" i="9"/>
  <c r="F69" i="9"/>
  <c r="D70" i="9"/>
  <c r="E70" i="9"/>
  <c r="F70" i="9"/>
  <c r="D71" i="9"/>
  <c r="E71" i="9"/>
  <c r="F71" i="9"/>
  <c r="D72" i="9"/>
  <c r="E72" i="9"/>
  <c r="F72" i="9"/>
  <c r="D73" i="9"/>
  <c r="E73" i="9"/>
  <c r="F73" i="9"/>
  <c r="D74" i="9"/>
  <c r="E74" i="9"/>
  <c r="F74" i="9"/>
  <c r="D75" i="9"/>
  <c r="E75" i="9"/>
  <c r="F75" i="9"/>
  <c r="D76" i="9"/>
  <c r="E76" i="9"/>
  <c r="F76" i="9"/>
  <c r="D77" i="9"/>
  <c r="E77" i="9"/>
  <c r="F77" i="9"/>
  <c r="D78" i="9"/>
  <c r="E78" i="9"/>
  <c r="F78" i="9"/>
  <c r="D79" i="9"/>
  <c r="E79" i="9"/>
  <c r="F79" i="9"/>
  <c r="D80" i="9"/>
  <c r="E80" i="9"/>
  <c r="F80" i="9"/>
  <c r="D81" i="9"/>
  <c r="E81" i="9"/>
  <c r="F81" i="9"/>
  <c r="D82" i="9"/>
  <c r="E82" i="9"/>
  <c r="F82" i="9"/>
  <c r="D83" i="9"/>
  <c r="E83" i="9"/>
  <c r="F83" i="9"/>
  <c r="D84" i="9"/>
  <c r="E84" i="9"/>
  <c r="F84" i="9"/>
  <c r="D85" i="9"/>
  <c r="E85" i="9"/>
  <c r="F85" i="9"/>
  <c r="D86" i="9"/>
  <c r="E86" i="9"/>
  <c r="F86" i="9"/>
  <c r="D87" i="9"/>
  <c r="E87" i="9"/>
  <c r="F87" i="9"/>
  <c r="D88" i="9"/>
  <c r="E88" i="9"/>
  <c r="F88" i="9"/>
  <c r="D89" i="9"/>
  <c r="E89" i="9"/>
  <c r="F89" i="9"/>
  <c r="D90" i="9"/>
  <c r="E90" i="9"/>
  <c r="F90" i="9"/>
  <c r="D91" i="9"/>
  <c r="E91" i="9"/>
  <c r="F91" i="9"/>
  <c r="D92" i="9"/>
  <c r="E92" i="9"/>
  <c r="F92" i="9"/>
  <c r="D93" i="9"/>
  <c r="E93" i="9"/>
  <c r="F93" i="9"/>
  <c r="D94" i="9"/>
  <c r="E94" i="9"/>
  <c r="F94" i="9"/>
  <c r="D95" i="9"/>
  <c r="E95" i="9"/>
  <c r="F95" i="9"/>
  <c r="D96" i="9"/>
  <c r="E96" i="9"/>
  <c r="F96" i="9"/>
  <c r="D97" i="9"/>
  <c r="E97" i="9"/>
  <c r="F97" i="9"/>
  <c r="D98" i="9"/>
  <c r="E98" i="9"/>
  <c r="F98" i="9"/>
  <c r="D99" i="9"/>
  <c r="E99" i="9"/>
  <c r="F99" i="9"/>
  <c r="D100" i="9"/>
  <c r="E100" i="9"/>
  <c r="F100" i="9"/>
  <c r="D101" i="9"/>
  <c r="E101" i="9"/>
  <c r="F101" i="9"/>
  <c r="D102" i="9"/>
  <c r="E102" i="9"/>
  <c r="F102" i="9"/>
  <c r="D103" i="9"/>
  <c r="E103" i="9"/>
  <c r="F103" i="9"/>
  <c r="D104" i="9"/>
  <c r="E104" i="9"/>
  <c r="F104" i="9"/>
  <c r="D105" i="9"/>
  <c r="E105" i="9"/>
  <c r="F105" i="9"/>
  <c r="D106" i="9"/>
  <c r="E106" i="9"/>
  <c r="F106" i="9"/>
  <c r="D107" i="9"/>
  <c r="E107" i="9"/>
  <c r="F107" i="9"/>
  <c r="D108" i="9"/>
  <c r="E108" i="9"/>
  <c r="F108" i="9"/>
  <c r="D109" i="9"/>
  <c r="E109" i="9"/>
  <c r="F109" i="9"/>
  <c r="D110" i="9"/>
  <c r="E110" i="9"/>
  <c r="F110" i="9"/>
  <c r="D111" i="9"/>
  <c r="E111" i="9"/>
  <c r="F111" i="9"/>
  <c r="D112" i="9"/>
  <c r="E112" i="9"/>
  <c r="F112" i="9"/>
  <c r="D113" i="9"/>
  <c r="E113" i="9"/>
  <c r="F113" i="9"/>
  <c r="D114" i="9"/>
  <c r="E114" i="9"/>
  <c r="F114" i="9"/>
  <c r="D115" i="9"/>
  <c r="E115" i="9"/>
  <c r="F115" i="9"/>
  <c r="D116" i="9"/>
  <c r="E116" i="9"/>
  <c r="F116" i="9"/>
  <c r="D117" i="9"/>
  <c r="E117" i="9"/>
  <c r="F117" i="9"/>
  <c r="D118" i="9"/>
  <c r="E118" i="9"/>
  <c r="F118" i="9"/>
  <c r="D119" i="9"/>
  <c r="E119" i="9"/>
  <c r="F119" i="9"/>
  <c r="D120" i="9"/>
  <c r="E120" i="9"/>
  <c r="F120" i="9"/>
  <c r="D121" i="9"/>
  <c r="E121" i="9"/>
  <c r="F121" i="9"/>
  <c r="D122" i="9"/>
  <c r="E122" i="9"/>
  <c r="F122" i="9"/>
  <c r="D123" i="9"/>
  <c r="E123" i="9"/>
  <c r="F123" i="9"/>
  <c r="D124" i="9"/>
  <c r="E124" i="9"/>
  <c r="F124" i="9"/>
  <c r="F43" i="9"/>
  <c r="E43" i="9"/>
  <c r="D43" i="9"/>
  <c r="D8" i="9" s="1"/>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43"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F42" i="9"/>
  <c r="E42" i="9"/>
  <c r="D42" i="9"/>
  <c r="C42" i="9"/>
  <c r="G32" i="5"/>
  <c r="G31" i="5"/>
  <c r="G30" i="5"/>
  <c r="G29" i="5"/>
  <c r="G28" i="5"/>
  <c r="G27" i="5"/>
  <c r="G26" i="5"/>
  <c r="G25" i="5"/>
  <c r="G24" i="5"/>
  <c r="G23" i="5"/>
  <c r="G22" i="5"/>
  <c r="G21" i="5"/>
  <c r="G20" i="5"/>
  <c r="G19" i="5"/>
  <c r="G18" i="5"/>
  <c r="G17" i="5"/>
  <c r="G16" i="5"/>
  <c r="G15" i="5"/>
  <c r="G14" i="5"/>
  <c r="G13" i="5"/>
  <c r="G12" i="5"/>
  <c r="G11" i="5"/>
  <c r="G10" i="5"/>
  <c r="G9" i="5"/>
  <c r="D10" i="9" l="1"/>
  <c r="D39" i="9" s="1"/>
  <c r="D7" i="9"/>
  <c r="D9" i="9"/>
  <c r="D38" i="9" s="1"/>
  <c r="D37" i="9"/>
  <c r="D36" i="9"/>
  <c r="H23" i="5"/>
  <c r="H15" i="5"/>
  <c r="H27" i="5"/>
  <c r="H19" i="5"/>
  <c r="H11" i="5"/>
  <c r="H29" i="5"/>
  <c r="H21" i="5"/>
  <c r="H17" i="5"/>
  <c r="H13" i="5"/>
  <c r="H9" i="5"/>
  <c r="H32" i="5"/>
  <c r="H30" i="5"/>
  <c r="H28" i="5"/>
  <c r="H26" i="5"/>
  <c r="H24" i="5"/>
  <c r="H22" i="5"/>
  <c r="H20" i="5"/>
  <c r="H18" i="5"/>
  <c r="H16" i="5"/>
  <c r="H14" i="5"/>
  <c r="H12" i="5"/>
  <c r="H10" i="5"/>
  <c r="H31" i="5"/>
  <c r="H25" i="5"/>
  <c r="D19" i="1" l="1"/>
  <c r="D18" i="1"/>
  <c r="D15" i="1"/>
  <c r="D14" i="1"/>
  <c r="D16" i="1" l="1"/>
  <c r="D20" i="1"/>
</calcChain>
</file>

<file path=xl/sharedStrings.xml><?xml version="1.0" encoding="utf-8"?>
<sst xmlns="http://schemas.openxmlformats.org/spreadsheetml/2006/main" count="628" uniqueCount="200">
  <si>
    <t xml:space="preserve">NOTE: Some functions used in these spreadsheets may require that </t>
  </si>
  <si>
    <t>In these spreadsheets, you will learn how to use the following Excel functions:</t>
  </si>
  <si>
    <t>The following conventions are used in these spreadsheets:</t>
  </si>
  <si>
    <t>the "Analysis ToolPak" or "Solver Add-In" be installed in Excel.</t>
  </si>
  <si>
    <t>then "Excel Options," "Add-Ins" and select</t>
  </si>
  <si>
    <t>"Solver Add-In," then click "OK."</t>
  </si>
  <si>
    <t>Master it! Solution</t>
  </si>
  <si>
    <t>Returns</t>
  </si>
  <si>
    <t>Yahoo! Finance Returns</t>
  </si>
  <si>
    <t>Date</t>
  </si>
  <si>
    <t>Close</t>
  </si>
  <si>
    <t>Dividend</t>
  </si>
  <si>
    <t>Adj Close</t>
  </si>
  <si>
    <t>Return with closing price and dividend</t>
  </si>
  <si>
    <t>Return with adjusted close</t>
  </si>
  <si>
    <t>Long-Term Government Bonds</t>
  </si>
  <si>
    <t>U.S. Treasury Bills</t>
  </si>
  <si>
    <t>Consumer Price Index</t>
  </si>
  <si>
    <t>Average return</t>
  </si>
  <si>
    <t>RWJ Excel Tip</t>
  </si>
  <si>
    <t>Ranges</t>
  </si>
  <si>
    <t>Bin</t>
  </si>
  <si>
    <t>Frequency</t>
  </si>
  <si>
    <t>The FREQUENCY function is a Statistical function found under More Functions. Because the FREQUENCY function is somewhat complicated, we will walk through the process step-by-step.</t>
  </si>
  <si>
    <t>1) Set up the bins as we described above. The bins should be set up so that the smallest and largest bins have no observations.</t>
  </si>
  <si>
    <t>2) Select the column (or row) next to the bins. The FREQUENCY function will return one more value than the number of bins you have created, so select one        more cell than the number of bins. In this case, we selected cell D33. This will return any results larger than your last bin value.</t>
  </si>
  <si>
    <t>Below, you can see the function arguments we used to create this frequency distribution.</t>
  </si>
  <si>
    <t>5) DO NOT click OK when you have entered both the data array and bins array information! Before you click OK, hold down both the CTRL and SHIFT keys, then click on OK. This will populate the entire array of frequency distributions that you have created.</t>
  </si>
  <si>
    <t>Variance and Standard Deviation</t>
  </si>
  <si>
    <t>The variance and standard deviation of an asset are measures of the risk of the asset. Fortunately, Excel has built-in functions that calculate both the variance and standard deviation.</t>
  </si>
  <si>
    <t>Suppose a stock is currently trading at $120 per share and undergoes a 2-for-1 stock split. Also assume that the stock price remains unchanged during the day. The closing price on Yahoo! Finance would report prices of $120 and $60, respectively, which looks like a 50 percent decrease in the stock price. In actuality, the shareholder return during the day was zero because although the stock price was cut in half, the number of shares they owned was doubled. In this case, the adjusted closing price would be reported as $60 for both days.</t>
  </si>
  <si>
    <t>Historical Returns</t>
  </si>
  <si>
    <t xml:space="preserve">To sort columns (or rows), first select the entire array of data you want to sort. In this case, we selected all five columns including the year. We also included the column headers in our selection. Next, on the Home tab, click on Sort &amp; Filter, then Custom Sort. This brings up a box that will look something like the box below: </t>
  </si>
  <si>
    <t>Normal Distribution</t>
  </si>
  <si>
    <t>Notice that beside the frequency distribution, we created another frequency distribution with ranges. We created the ranges by concatenating the bins we created earlier. While we could graph a frequency distribution using the bins, the legend will not be as descriptive. We will use the ranges for graphing the frequency distribution, which you will see below.</t>
  </si>
  <si>
    <t>We are almost certain that one thing everyone remembers from statistics class was looking up standard normal probabilities on tables. Excel has built-in functions that calculate standard normal probabilities much more quickly and accurately.</t>
  </si>
  <si>
    <t>To answer this question, we use the NORMINV function. The NORMINV function box looks like this:</t>
  </si>
  <si>
    <t>The inputs for the NORMDIST function are X (the value you want to test), the Mean (average), and Standard_dev (standard deviation). The Cumulative value uses True for the cumulative probability function and False for the probability mass function. Notice that NORMDIST gives the probability less than the specified value. In other words, if you look at the normal distribution, this is the probability to the left of the specified value. Since the total probability is 1 (100%), if we want the probability that a return is greater than the specified value, we need to take 1 minus the value given by the NORMDIST function. You can look below for an example.</t>
  </si>
  <si>
    <t>Geometric
Return</t>
  </si>
  <si>
    <t>a.</t>
  </si>
  <si>
    <t>10-Year
Average</t>
  </si>
  <si>
    <t>10-Year
Standard
Deviation</t>
  </si>
  <si>
    <t>Treasury Bills</t>
  </si>
  <si>
    <t>5-Year 
Average</t>
  </si>
  <si>
    <t>5-Year
Standard
Deviation</t>
  </si>
  <si>
    <t>5- Year Period</t>
  </si>
  <si>
    <t>T-Bill had a higher return</t>
  </si>
  <si>
    <t>T-Bills had a higher standard deviation</t>
  </si>
  <si>
    <t>10-Year Period</t>
  </si>
  <si>
    <t>Total:</t>
  </si>
  <si>
    <t>b.</t>
  </si>
  <si>
    <t>c.</t>
  </si>
  <si>
    <t>d.</t>
  </si>
  <si>
    <t>What conclusions do you draw from the above results?</t>
  </si>
  <si>
    <t>1 (One) plus the annual return</t>
  </si>
  <si>
    <t>e.</t>
  </si>
  <si>
    <t>Number of years with a return greater than or equal to 12 percent:</t>
  </si>
  <si>
    <t>With this information, we can calculate the dollar returns and percentage returns as:</t>
  </si>
  <si>
    <t>Now we can subtract one to find the geometric return for each asset class:</t>
  </si>
  <si>
    <t>More</t>
  </si>
  <si>
    <t>Point</t>
  </si>
  <si>
    <t>Rank</t>
  </si>
  <si>
    <t>Percent</t>
  </si>
  <si>
    <t>Mean</t>
  </si>
  <si>
    <t>Standard Error</t>
  </si>
  <si>
    <t>Median</t>
  </si>
  <si>
    <t>Mode</t>
  </si>
  <si>
    <t>Standard Deviation</t>
  </si>
  <si>
    <t>Sample Variance</t>
  </si>
  <si>
    <t>Kurtosis</t>
  </si>
  <si>
    <t>Skewness</t>
  </si>
  <si>
    <t>Range</t>
  </si>
  <si>
    <t>Minimum</t>
  </si>
  <si>
    <t>Maximum</t>
  </si>
  <si>
    <t>Sum</t>
  </si>
  <si>
    <t>Count</t>
  </si>
  <si>
    <t>There is another way to graph a histogram in Excel. To graph the histogram with this method, we need to set up the bins as we have done, but we do not need to use the FREQUENCY function.</t>
  </si>
  <si>
    <t>Once you click OK, Excel will bring up another box with the input information:</t>
  </si>
  <si>
    <t>Filtering Data</t>
  </si>
  <si>
    <t>When a filter is applied to a dataset, you will see a small arrow in the header row.</t>
  </si>
  <si>
    <t>Percentile</t>
  </si>
  <si>
    <t>Of course, you may want to do more sorting and filtering of data. You may have noticed small arrows on the historical return header rows. These are sorting and filtering functions we built into the worksheet.</t>
  </si>
  <si>
    <t>If the data is sorted by a particular column, the arrow will look like this:</t>
  </si>
  <si>
    <t>If the data is filtered by a particular column, the arrow will look like this:</t>
  </si>
  <si>
    <t>To sort data and find a percentile for each point, go to the Data tab, select Data Analysis, then Rank and Percentile:</t>
  </si>
  <si>
    <t>For another way to graph a histogram, go to the Data tab, select Data Analysis, then Histogram:</t>
  </si>
  <si>
    <t>Summary Statistics</t>
  </si>
  <si>
    <t>When you click OK, another box comes up with the options that are available. Below are the options we made:</t>
  </si>
  <si>
    <t>To calculate all of the descriptive statistics for a data series, go to the Data tab, select Data Analysis, and Descriptive Statistics:</t>
  </si>
  <si>
    <t>by Brad Jordan and Joe Smolira</t>
  </si>
  <si>
    <t>1) Given data in blue</t>
  </si>
  <si>
    <t>2) Calculations in red</t>
  </si>
  <si>
    <t xml:space="preserve">"Go." Check "Analysis ToolPak" and </t>
  </si>
  <si>
    <t>Year</t>
  </si>
  <si>
    <t>Asset</t>
  </si>
  <si>
    <t>Return</t>
  </si>
  <si>
    <t>Treasury bills</t>
  </si>
  <si>
    <t>CPI</t>
  </si>
  <si>
    <t>Pivot Tables</t>
  </si>
  <si>
    <t>Row Labels</t>
  </si>
  <si>
    <t>Grand Total</t>
  </si>
  <si>
    <t>Average of Return</t>
  </si>
  <si>
    <t>Excel will also graph a chart from pivot table data. We went to the Insert tab and clicked PivotChart. This brought up a box that looks like this:</t>
  </si>
  <si>
    <t>On the new worksheet, we selected Asset and Return in the Pivot Table File List. The pivot table and graph were automatically inserted. As before, the calculation was the sum of the returns, so we changed the calculation to the average using the Summarize Data By option like we explained above.</t>
  </si>
  <si>
    <t>Pivot tables are a powerful way to categorize and summarize data. There are many more options for pivot tables and we encourage you to explore them.</t>
  </si>
  <si>
    <t>Since we have a small data set, our pivot table will be basic. Below, we describe how we constructed the pivot table on the next worksheet.</t>
  </si>
  <si>
    <t>Calculating returns in Excel is a relatively simple matter since we only need to input basic equations. Consider the information from the Video Concepts Company:</t>
  </si>
  <si>
    <t xml:space="preserve">A popular website that provides daily stock prices is Yahoo! Finance. However, if you use the prices quoted on this website to calculate the return of a stock, you must be careful to use the correct information. Yahoo! Finance reports two closing stock prices, the actual closing price and the adjusted close which is adjusted for stock splits and dividends. In a stock split, the number of shares is increased and the stock price is decreased. For example, in a 2-for-1 stock split, the number of shares would be doubled since shareholders would receive 2 shares for every 1 share they currently own, and the stock price would be halved. </t>
  </si>
  <si>
    <t>As you can see, Excel will only allow 255 numeric arguments, but will allow many more numbers when you enter the values as an array.</t>
  </si>
  <si>
    <t>Once you click OK, Excel will bring up another box for the input information:</t>
  </si>
  <si>
    <t>To find the standard normal probability, we use the NORMDIST function. Note, this is not the same as the NORMSDIST (notice the "S" in the middle) that will be used in a later chapter. To find the NORMDIST function, go to More Functions, Statistical. The NORMDIST function box looks like this:</t>
  </si>
  <si>
    <t>Suppose we are considering an asset with the following distribution. What is the probability that the return of the asset is greater than a specified value?</t>
  </si>
  <si>
    <t>We used the AVERAGE function to calculate the arithmetic average of a series of returns. Excel also has a function that calculates the geometric average, however the function is slightly more difficult to use for returns since it will not work if any value in the series is less than or equal to zero. To adjust for this, we can add 1 to each return first, find the geometric return, and then subtract 1 from this answer. At the bottom of this worksheet, we have added 1 to the annual return for each asset class. Now we use Excel's geometric mean function:</t>
  </si>
  <si>
    <t>To create a pivot table, we went to the data we wanted to use to create a pivot table and selected a cell in the data (any cell in the data array will work). Next, we went to the Insert tab, then selected Pivot Table. This brought up a box that looks like this:</t>
  </si>
  <si>
    <t>Excel automatically selects all of the data in the rows and columns of the data array. We chose to output the data in a new worksheet and clicked OK. This brings up a new worksheet that looks like this:</t>
  </si>
  <si>
    <t>Chapter 10 - Section 1</t>
  </si>
  <si>
    <t>Chapter 10 - Section 2</t>
  </si>
  <si>
    <t>Holding Period Returns</t>
  </si>
  <si>
    <t>Chapter 10 - Section 3</t>
  </si>
  <si>
    <t>Return Statistics</t>
  </si>
  <si>
    <t>Notice the average returns are slightly different from those reported in Table 10.2 because they are from two different sources.</t>
  </si>
  <si>
    <t>Chapter 10 - Section 5</t>
  </si>
  <si>
    <t>Risk Statistics</t>
  </si>
  <si>
    <t>Chapter 10 - Section 6</t>
  </si>
  <si>
    <t>Chapter 10</t>
  </si>
  <si>
    <t>Calculating the average return for a large sample is a time consuming task. Fortunately, Excel has the function AVERAGE that calculates the arithmetic average of a series of numbers. In the Historical Returns worksheet, we have reproduced the historical returns from Table 10.1. To calculate the arithmetic average return for each of these return series, we can use the AVERAGE function, which gives us:</t>
  </si>
  <si>
    <t>To create this frequency distribution, we selected the data we wanted to graph (H9:H32) and went to the Insert tab, Column chart, 2-D, Clustered Column. We then selected the data for the horizontal axis and input the legends as normal. Generally, when Excel draws a frequency distribution as we have done here, there is a large amount of space between the columns. You can change this width by right clicking on a column and selecting Format Data Series. In the box this brings up, there is a Series Option selection that will allow you to change the gap between the columns.</t>
  </si>
  <si>
    <t>Looking back on the small-company stock returns in Table 10.1, what is the probability that you will lose more than a specified percentage of your money in a single year?</t>
  </si>
  <si>
    <t xml:space="preserve">We have already shown how to analyze data using Excel functions such as AVERAGE and STDEV. Since we have a small data set, these functions are probably the easiest way to analyze historic annual market returns for the period we examined in the text. However, we feel that pivot tables are such an important part of data analysis, especially for large data sets, that we wanted to introduce you to pivot tables. On the Historic Data 2 worksheet, you will find the annual returns for the four asset classes from Table 10.1 in the textbook. Notice, we have the year listed in the first column, the asset class in the second column, and the return in the third column. Pivot tables are designed to group things that are alike. In this case, we will have the pivot table group the returns by the asset class in the second column. Suppose we had data with several categorizations in the columns, such as sales with region and quarter, we could create a pivot table that totaled sales by region and quarter. </t>
  </si>
  <si>
    <t>To install these, click on the File tab</t>
  </si>
  <si>
    <r>
      <t xml:space="preserve">Ross, Westerfield, Jaffe, and Jordan's </t>
    </r>
    <r>
      <rPr>
        <b/>
        <i/>
        <sz val="12"/>
        <color rgb="FF000000"/>
        <rFont val="Calibri"/>
        <family val="2"/>
        <scheme val="minor"/>
      </rPr>
      <t>Excel Master</t>
    </r>
  </si>
  <si>
    <t>Column1</t>
  </si>
  <si>
    <t>To count the number of times a value occurs that is greater than or less than a specified value, use the COUNTIF function located under More Functions, Statistical. The inputs for the function are:</t>
  </si>
  <si>
    <t>Large-company stocks</t>
  </si>
  <si>
    <t>Notice, the return calculations are very similar. The reason they are not exact is that Yahoo! Finance reports the adjusted close to the nearest hundreth of a cent. This rounding can cause a slight difference in the percentage return calculation. Consider the example we used above. Using the adjusted price of $95.581, calculate for yourself that the return is actually 12.99 percent, not 13 percent. If you need total returns, the adjusted close will give you a fairly accurate return calculation that is much easier, especially since Yahoo! Finance won't download prices and dividends in the same spreadsheet. However, if you need capital gains returns and dividend yields separately, or very accurate returns, you will need to use the closing price and the dividends, not the adjusted close.</t>
  </si>
  <si>
    <t>Range is the range of the data you want to count the occurrences, and Criteria is the criteria you wish to count, in this case, returns that are greater than or equal to 12 percent. If you click on cell G68 and look at the formula bar, you will notice that Excel puts quotes around &gt;=.12. The reason is that Excel treats the mathematical operator as text. COUNTIF can also be used to count the number of occurrences of text in a data set. We should note that there appears to be a bug with COUNTIF. Notice that we entered the 12 percent minimum return in the equation box. Generally, we would like to make this a cell reference so that we could change the number in the cell and have Excel COUNTIF for another specified number. Unfortunately, because Excel treats this input as text, it will not allow you to reference a cell for this input. (Actually, Excel will allow you to reference a cell for this input, but it will not correctly perform the operation.)</t>
  </si>
  <si>
    <t xml:space="preserve">3) Go to the Formula tab and insert the Frequency function, found under More Functions, Statistical. </t>
  </si>
  <si>
    <t>4) The Data_array is the data you want to analyze with the frequency distribution, while the Bins_array is the array that shows the bins you have already created.</t>
  </si>
  <si>
    <t>One thing to notice is that the frequency distribution here looks less normal than Figure 10.9 in the textbook. When looking at any graph, always be aware that it is relatively easy to make the graph look like you want. In other words, it is very easy to get misled by a graph.</t>
  </si>
  <si>
    <t>Notice that the sample variance and population variance are similar, as are the sample standard deviation and population standard deviation. This should often be the case. If you have enough numbers to calculate a standard deviation or variance in practice, whether you divide by N or N - 1 should make little difference. Having said this, we will continue to use the sample standard deviation and sample variance throughout the text because they are technically the correct calculations.</t>
  </si>
  <si>
    <t>More on Average Returns</t>
  </si>
  <si>
    <t>Chapter 10 - Master It!</t>
  </si>
  <si>
    <t>Using the annual returns for large-company stocks and Treasury bills, calculate both the 5- and 10-year rolling average return and standard deviation.</t>
  </si>
  <si>
    <t xml:space="preserve">Over how many 5-year periods did Treasury bills outperform large-company stocks? How many 10-year periods? </t>
  </si>
  <si>
    <t>Over how many 5-year periods did Treasury bills have a larger standard deviation than large-company stocks? Over how many 10-year periods?</t>
  </si>
  <si>
    <t>Graph the rolling 5-year and 10-year average returns for large-company stocks and Treasury bills.</t>
  </si>
  <si>
    <r>
      <t xml:space="preserve">Corporate Finance, </t>
    </r>
    <r>
      <rPr>
        <b/>
        <sz val="12"/>
        <color rgb="FF000000"/>
        <rFont val="Calibri"/>
        <family val="2"/>
        <scheme val="minor"/>
      </rPr>
      <t>13th edition</t>
    </r>
  </si>
  <si>
    <t>Version 13.0</t>
  </si>
  <si>
    <t>Shares</t>
  </si>
  <si>
    <t>Beginning price</t>
  </si>
  <si>
    <t>Ending price</t>
  </si>
  <si>
    <t>Dividend per share</t>
  </si>
  <si>
    <t>Total dollar capital gains</t>
  </si>
  <si>
    <t>Dividend income</t>
  </si>
  <si>
    <t>Total dollar return</t>
  </si>
  <si>
    <t>Capital gains return</t>
  </si>
  <si>
    <t>Dividend yield</t>
  </si>
  <si>
    <t>Total return</t>
  </si>
  <si>
    <t>Specified value</t>
  </si>
  <si>
    <t>Standard deviation</t>
  </si>
  <si>
    <t>Probability less than value</t>
  </si>
  <si>
    <t>Probability greater than value</t>
  </si>
  <si>
    <t>Specified percentage</t>
  </si>
  <si>
    <t>Minimum expected loss</t>
  </si>
  <si>
    <t>Long-term government bonds</t>
  </si>
  <si>
    <t>U.S. Treasury bills</t>
  </si>
  <si>
    <t>Inflation</t>
  </si>
  <si>
    <t>Long-term gov't bonds</t>
  </si>
  <si>
    <t>The adjusted close reported on Yahoo! Finance also adjusts for dividends. Consider a stock that is selling for $100 at the end of April, pays a dividend of $5, and has a price of $108 at the end of May. The stockholder return for this period was ($108 - 100 + 5) / $100 = 13 percent. In this case, the adjusted close at the end of May would be $108, while the adjusted close for the end of April would be $95.581, which is a return of ($108 - 95.581) / $95.581 = 13 percent. Below, we have calculated the return for IBM over a 12-month period using both the closing price and dividend, and the adjusted close.</t>
  </si>
  <si>
    <t>In the text and on the next tab, we show the historical returns by year for various asset categories for the period 1926 to 2020. Of course, with a data series this long, charts will often allow you to better visualize the data over time. Below, we have produced a chart similar to Figure 10.5 in the textbook which graphically shows large-company stock returns.</t>
  </si>
  <si>
    <t>We have a question for you: In how many years over the 1926-2020 period were the annual large-company stock returns greater than 12 percent? While you can count these by hand, Excel has a function that quickly counts these values for you.</t>
  </si>
  <si>
    <t>How many times did large-company stocks have a return greater than or equal to 12 percent for the period 1926 to 2020?</t>
  </si>
  <si>
    <t>Of course, as with any other function, the uses of COUNTIF can easily be extended. Suppose you wanted to count the number of annual returns for large-company stocks that were greater than 9 percent but less than 23 percent. We could count all the returns greater than 9 percent and subtract all the returns greater than 23 percent. To do this, we could use two COUNTIF functions like this:</t>
  </si>
  <si>
    <t>large-company stock returns greater than 9 percent and less than 23 percent:</t>
  </si>
  <si>
    <t>If you want to sort the data and find a percentile ranking, Excel will also do this for you. For example, what is the 90th percentile return for large-company stocks since 1926? To answer this question, we can use Rank and Percentile.</t>
  </si>
  <si>
    <t>We used the large-company stock returns from the Historical Returns worksheet and selected the first row with the header. We also selected to have the output in a different worksheet. If you look at the Percentile worksheet, you will find the output. So, the 90th percentile return was about 33.36 percent. (Notice, to be precise, the 90.4 percentile return was 33.36 percent.)</t>
  </si>
  <si>
    <t>To insert a column chart, select the data you want to graph, then go to the Insert tab, and select Column. Notice, we have different markings for positive and negative numbers. To do this, we right-clicked on one of the columns, selected Format Data Series, went to the Fill option, and put a check in the "Invert if negative" box.</t>
  </si>
  <si>
    <t>To insert these sort/filter icons, we selected all the headers for our data columns, went to the Home tab, and selected filter. You may notice that the arrow for the year has a small arrow in it. This indicates that the data is sorted by the year. If you left-click on one of the arrows, it will bring up a box that allows you to sort the entire dataset by any particular column from the largest to smallest value, or smallest to largest value. If you look below the sorting options, you are also given filtering options. Go down to the Number Filter option and you will see a lot of different options. For example, you can filter by greater than a 30 percent large-company stock return. When you do so, Excel will hide all rows in which the large-company stock return is less than 30 percent. You can also filter by multiple columns. For example, if you filter by large-company stock returns greater than 30 percent and long-term government bond returns greater than 10 percent, Excel will only display the years 1985, 1989, 1991, 1995, and 1997. To remove the filter on the column, left-click on the filter arrow and then click on Clear Filter.</t>
  </si>
  <si>
    <t>Large-Company Stocks</t>
  </si>
  <si>
    <t>large-company stocks</t>
  </si>
  <si>
    <t>The AVERAGE function is a Statistical function under More Functions on the Formula tab. The AVERAGE function is relatively simple to use. We only need to input the cells that we want to calculate the average for in the box. Below, you will see our inputs for calculating the large-company stock average return. Notice, we entered the data as an array by  selecting all the adjacent cells with the mouse. The array is reported with a colon (:) between the first cell and the last cell. Of course, we could have entered one cell at a time by entering the cell in Number1, hitting tab, and then entering the next cell in Number2, and so on.</t>
  </si>
  <si>
    <t>Suppose you want to sort the returns by the highest large-company stock return. Excel has a sort function that allows you to sort based on text (A to Z), whether the text is case sensitive, number, date or time, cell color, font, and/or icon. We want to sort the returns by largest to smallest return. First, we want to sort by large-company stock returns, then Treasury bill returns, inflation, and finally, long-term government bond returns.</t>
  </si>
  <si>
    <t>Notice at the top right of the box, the box with "My data has headers" has been checked. This tells Excel to ignore the first row when it sorts. We chose large-company Stocks in the first column, sorted on values in the second column, then chose largest to smallest in the third column. To add another level of sorting, we clicked on "Add Level" in the upper left of the box and repeated the procedure for the other data arrays. Below, you will find a snapshot of what we got.</t>
  </si>
  <si>
    <t>Notice that 1933 had the largest large-company stock return over this period. In this example, the sorts on the other data series are almost irrelevant. A multi-level sort such as we have done here uses the first sort as the first priority. In this case, Excel will sort the large-company stock returns from largest to smallest. If any of the large-company stock returns are the same, it will then sort by U.S. Treasury bill returns from largest to smallest. To get the data back to chronological order, sort the data by the year from smallest to largest.</t>
  </si>
  <si>
    <t>To examine the variability of the historical returns, again we may want to start with a graphical analysis. In the textbook, Figure 10.9 illustrates a frequency distribution for large-company stocks, which we will replicate here. To do this, we must first create bins. A bin is just the limits of the range. For example, in this case, the bin starts at -60%, which will count the number of annual returns less than -60%. The next bin is -55%. This will count the number of returns less than 
-55%, but greater than -60%. To create this frequency distribution, we will use the FREQUENCY function.</t>
  </si>
  <si>
    <t>We used the large-company stock returns from the Historical Returns worksheet and the bins we previously created. We selected to have the output in a different worksheet, and selected the Chart Output option. If you look at the Histogram worksheet, you will find the output, which includes the frequency distribution. Notice that the graph output is "raw". We could always change the look of the graph if we wanted.</t>
  </si>
  <si>
    <t>Variance of large-company stock returns</t>
  </si>
  <si>
    <t>Standard deviation of large-company stock returns</t>
  </si>
  <si>
    <t>The variance function (VAR) and standard deviation function (STDEV) are both located in the Statistical category of More Functions. To use both functions, insert the function and select the cells or array you want Excel to calculate the variance or standard deviation for. Below, you will see how we entered the returns to calculate the variance and standard deviation for large-company stock returns.</t>
  </si>
  <si>
    <t>If you remember back to "sadistics", there are actually 2 different variances, and therefore standard deviations: the sample standard deviation and the population standard deviation. The difference in the calculation is that the sample standard deviation divides by N - 1, while the population standard deviation divides by N. As its name implies, the population standard deviation is applicable when you have the entire population of observations, not just a sample. In the case of stock returns, the returns are actually a sample of stock returns since there were stock returns before 1926 and there will be more in the future. Should you ever need them, Excel has built-in functions for the population variance (VARP) and population standard deviation (STDEVP). Using these functions on large-company stock returns, we find the following:</t>
  </si>
  <si>
    <t>Population variance of large-company stock returns</t>
  </si>
  <si>
    <t>Population standard deviation of large-company stock returns</t>
  </si>
  <si>
    <t>The population variance function (VARP) and population standard deviation function (STDEVP) are both located in the Statistical category of More Functions. To use both functions, insert the function and select the cells or array you want Excel to calculate the population variance or population standard deviation for. Below, you will see how we entered the returns to calculate the population variance and population standard deviation for large-company stock returns.</t>
  </si>
  <si>
    <t>Another question that can arise when dealing with returns is this: What is the minimum loss an investor can expect a specified percentage of the time? We can use the large-company stock information from Table 10.2 to answer this question.</t>
  </si>
  <si>
    <t>Suppose you want all of the summary statistics for a data series in one step. Excel has an analysis tool that will do this for you. Below, you can see the descriptive statistics for large-company stock returns for 1926-2020.</t>
  </si>
  <si>
    <t>We selected the large-company stock returns, including the header and checked the options for the label in the first row. We next selected the output range so that Excel would report the statistics on this worksheet, and finally checked Summary statistics. As you can see, if you are interested in all or most of the basic descriptive statistics about some data, this option will allow you to get all of the statistics in one step.</t>
  </si>
  <si>
    <t>The GEOMEAN function is under More Functions, Statistical on the Formula tab. The GEOMEAN function requires the input for the cells that we want to calculate the geometric mean for in the box. Below, you will see our inputs for calculating the gemoetric return for 1 plus the large-company stock returns. Notice, we entered the data as an array by  selecting all the adjacent cells with the mouse. The array is reported with a colon (:) between the first cell and the last cell. Of course, we could have entered one cell at a time by entering the cell in Number1, hitting tab, and then entering the next cell in Number2, and so on.</t>
  </si>
  <si>
    <t>large-company Stocks</t>
  </si>
  <si>
    <t>To get Excel to display the returns by asset class, we selected Asset and Return in the Pivot Table File List. As you can see on the Pivot Table worksheet, the values calculated for each asset class are the sum of the returns over this period. While this is useful for numbers such as sales, it is less useful for returns. You can right-click on the Sum of Returns header at the top of the column, select Summarize Values By, and Average. The result is the average of each asset's returns over this period. You can also choose More Options and calculate other statistics such as variance and standard deviation.</t>
  </si>
  <si>
    <t xml:space="preserve">As we have seen, over the 1926-2020 period, small-company stocks had the highest return and the highest risk, while U.S. Treasury bills had the lowest return and the lowest risk. While we certainly hope you have a 95-year holding period, it is likely your investment will be for fewer years. One way risk and return is examined over a shorter investment period is by using rolling returns and standard deviations. Suppose you have a series of annual returns and you want to calculate a 3-year rolling average return. You would calculate the first rolling average at Year 3 using the returns for the first 3 years. The next rolling average would be calculated using the returns from Years 2, 3, and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</si>
</sst>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4" formatCode="_(&quot;$&quot;* #,##0.00_);_(&quot;$&quot;* \(#,##0.00\);_(&quot;$&quot;* &quot;-&quot;??_);_(@_)"/>
    <numFmt numFmtId="164" formatCode="0.000000"/>
    <numFmt numFmtId="165" formatCode="_(* #,##0.0000_);_(* \(#,##0.0000\);_(* &quot;-&quot;????_);_(@_)"/>
    <numFmt numFmtId="166" formatCode="0.0000"/>
    <numFmt numFmtId="167" formatCode="_(&quot;$&quot;* #,##0.0000_);_(&quot;$&quot;* \(#,##0.0000\);_(&quot;$&quot;* &quot;-&quot;??_);_(@_)"/>
  </numFmts>
  <fonts count="49" x14ac:knownFonts="1">
    <font>
      <sz val="11"/>
      <color theme="1"/>
      <name val="Calibri"/>
      <family val="2"/>
      <scheme val="minor"/>
    </font>
    <font>
      <sz val="10"/>
      <name val="Arial"/>
      <family val="2"/>
    </font>
    <font>
      <b/>
      <sz val="16"/>
      <color indexed="28"/>
      <name val="Calibri"/>
      <family val="2"/>
    </font>
    <font>
      <b/>
      <sz val="14"/>
      <color theme="0"/>
      <name val="Calibri"/>
      <family val="2"/>
      <scheme val="minor"/>
    </font>
    <font>
      <sz val="12"/>
      <color theme="1"/>
      <name val="Calibri"/>
      <family val="2"/>
      <scheme val="minor"/>
    </font>
    <font>
      <b/>
      <sz val="12"/>
      <color theme="1"/>
      <name val="Calibri"/>
      <family val="2"/>
      <scheme val="minor"/>
    </font>
    <font>
      <sz val="16"/>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6"/>
      <color rgb="FF660066"/>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sz val="12"/>
      <color rgb="FFFF0000"/>
      <name val="Calibri"/>
      <family val="2"/>
      <scheme val="minor"/>
    </font>
    <font>
      <sz val="12"/>
      <color rgb="FF0000FF"/>
      <name val="Calibri"/>
      <family val="2"/>
      <scheme val="minor"/>
    </font>
    <font>
      <i/>
      <sz val="12"/>
      <color theme="1"/>
      <name val="Calibri"/>
      <family val="2"/>
      <scheme val="minor"/>
    </font>
    <font>
      <b/>
      <i/>
      <sz val="12"/>
      <color theme="1"/>
      <name val="Calibri"/>
      <family val="2"/>
      <scheme val="minor"/>
    </font>
    <font>
      <i/>
      <sz val="11"/>
      <color theme="1"/>
      <name val="Calibri"/>
      <family val="2"/>
      <scheme val="minor"/>
    </font>
    <font>
      <b/>
      <sz val="16"/>
      <color rgb="FF000099"/>
      <name val="Calibri"/>
      <family val="2"/>
      <scheme val="minor"/>
    </font>
    <font>
      <sz val="12"/>
      <color rgb="FF000099"/>
      <name val="Calibri"/>
      <family val="2"/>
      <scheme val="minor"/>
    </font>
    <font>
      <b/>
      <sz val="16"/>
      <color rgb="FF000099"/>
      <name val="Calibri"/>
      <family val="2"/>
    </font>
    <font>
      <b/>
      <sz val="12"/>
      <color rgb="FF000099"/>
      <name val="Calibri"/>
      <family val="2"/>
      <scheme val="minor"/>
    </font>
    <font>
      <sz val="11"/>
      <color rgb="FF000099"/>
      <name val="Calibri"/>
      <family val="2"/>
      <scheme val="minor"/>
    </font>
    <font>
      <sz val="16"/>
      <color rgb="FF000099"/>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50C7"/>
      <name val="Calibri"/>
      <family val="2"/>
      <scheme val="minor"/>
    </font>
    <font>
      <b/>
      <sz val="14"/>
      <color rgb="FFB80000"/>
      <name val="Calibri"/>
      <family val="2"/>
      <scheme val="minor"/>
    </font>
    <font>
      <sz val="12"/>
      <color rgb="FF0050C7"/>
      <name val="Calibri"/>
      <family val="2"/>
      <scheme val="minor"/>
    </font>
    <font>
      <sz val="12"/>
      <color rgb="FFB80000"/>
      <name val="Calibri"/>
      <family val="2"/>
      <scheme val="minor"/>
    </font>
  </fonts>
  <fills count="41">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CCFFCC"/>
        <bgColor indexed="64"/>
      </patternFill>
    </fill>
    <fill>
      <patternFill patternType="solid">
        <fgColor rgb="FF66FFFF"/>
        <bgColor indexed="64"/>
      </patternFill>
    </fill>
    <fill>
      <patternFill patternType="solid">
        <fgColor rgb="FFCCFFFF"/>
        <bgColor indexed="64"/>
      </patternFill>
    </fill>
    <fill>
      <patternFill patternType="solid">
        <fgColor rgb="FF66CC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1" fillId="0" borderId="0"/>
    <xf numFmtId="9" fontId="17" fillId="0" borderId="0" applyFont="0" applyFill="0" applyBorder="0" applyAlignment="0" applyProtection="0"/>
    <xf numFmtId="0" fontId="29" fillId="0" borderId="0" applyNumberFormat="0" applyFill="0" applyBorder="0" applyAlignment="0" applyProtection="0"/>
    <xf numFmtId="0" fontId="30" fillId="0" borderId="18" applyNumberFormat="0" applyFill="0" applyAlignment="0" applyProtection="0"/>
    <xf numFmtId="0" fontId="31" fillId="0" borderId="19" applyNumberFormat="0" applyFill="0" applyAlignment="0" applyProtection="0"/>
    <xf numFmtId="0" fontId="32" fillId="0" borderId="20" applyNumberFormat="0" applyFill="0" applyAlignment="0" applyProtection="0"/>
    <xf numFmtId="0" fontId="32" fillId="0" borderId="0" applyNumberFormat="0" applyFill="0" applyBorder="0" applyAlignment="0" applyProtection="0"/>
    <xf numFmtId="0" fontId="33" fillId="10"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6" fillId="13" borderId="21" applyNumberFormat="0" applyAlignment="0" applyProtection="0"/>
    <xf numFmtId="0" fontId="37" fillId="14" borderId="22" applyNumberFormat="0" applyAlignment="0" applyProtection="0"/>
    <xf numFmtId="0" fontId="38" fillId="14" borderId="21" applyNumberFormat="0" applyAlignment="0" applyProtection="0"/>
    <xf numFmtId="0" fontId="39" fillId="0" borderId="23" applyNumberFormat="0" applyFill="0" applyAlignment="0" applyProtection="0"/>
    <xf numFmtId="0" fontId="40" fillId="15" borderId="24" applyNumberFormat="0" applyAlignment="0" applyProtection="0"/>
    <xf numFmtId="0" fontId="41" fillId="0" borderId="0" applyNumberFormat="0" applyFill="0" applyBorder="0" applyAlignment="0" applyProtection="0"/>
    <xf numFmtId="0" fontId="17" fillId="16" borderId="25" applyNumberFormat="0" applyFon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44" fillId="24" borderId="0" applyNumberFormat="0" applyBorder="0" applyAlignment="0" applyProtection="0"/>
    <xf numFmtId="0" fontId="44"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44" fillId="40" borderId="0" applyNumberFormat="0" applyBorder="0" applyAlignment="0" applyProtection="0"/>
  </cellStyleXfs>
  <cellXfs count="143">
    <xf numFmtId="0" fontId="0" fillId="0" borderId="0" xfId="0"/>
    <xf numFmtId="0" fontId="4" fillId="4" borderId="0" xfId="0" applyFont="1" applyFill="1"/>
    <xf numFmtId="0" fontId="5" fillId="4" borderId="0" xfId="0" applyFont="1" applyFill="1"/>
    <xf numFmtId="0" fontId="6" fillId="4" borderId="0" xfId="0" applyFont="1" applyFill="1"/>
    <xf numFmtId="0" fontId="7" fillId="2" borderId="0" xfId="1" applyFont="1" applyFill="1"/>
    <xf numFmtId="0" fontId="8" fillId="2" borderId="0" xfId="1" applyFont="1" applyFill="1"/>
    <xf numFmtId="0" fontId="10" fillId="2" borderId="0" xfId="1" applyFont="1" applyFill="1" applyBorder="1"/>
    <xf numFmtId="0" fontId="8" fillId="2" borderId="0" xfId="1" applyFont="1" applyFill="1" applyBorder="1"/>
    <xf numFmtId="0" fontId="7" fillId="5" borderId="0" xfId="1" applyFont="1" applyFill="1" applyBorder="1"/>
    <xf numFmtId="0" fontId="15" fillId="5" borderId="0" xfId="1" applyFont="1" applyFill="1" applyBorder="1"/>
    <xf numFmtId="0" fontId="16" fillId="5" borderId="0" xfId="1" applyFont="1" applyFill="1" applyBorder="1"/>
    <xf numFmtId="0" fontId="4" fillId="4" borderId="0" xfId="0" applyFont="1" applyFill="1"/>
    <xf numFmtId="0" fontId="11" fillId="2" borderId="0" xfId="1" applyFont="1" applyFill="1" applyBorder="1"/>
    <xf numFmtId="0" fontId="13" fillId="2" borderId="0" xfId="1" applyFont="1" applyFill="1" applyBorder="1"/>
    <xf numFmtId="0" fontId="14" fillId="2" borderId="0" xfId="1" applyFont="1" applyFill="1" applyBorder="1"/>
    <xf numFmtId="0" fontId="0" fillId="4" borderId="0" xfId="0" applyFill="1"/>
    <xf numFmtId="0" fontId="4" fillId="4" borderId="0" xfId="0" applyFont="1" applyFill="1"/>
    <xf numFmtId="0" fontId="3" fillId="3" borderId="0" xfId="0" applyFont="1" applyFill="1"/>
    <xf numFmtId="0" fontId="7" fillId="2" borderId="0" xfId="1" applyFont="1" applyFill="1" applyBorder="1"/>
    <xf numFmtId="0" fontId="4" fillId="4" borderId="0" xfId="0" applyFont="1" applyFill="1"/>
    <xf numFmtId="0" fontId="0" fillId="4" borderId="0" xfId="0" applyFill="1"/>
    <xf numFmtId="0" fontId="2" fillId="4" borderId="0" xfId="0" applyFont="1" applyFill="1" applyBorder="1"/>
    <xf numFmtId="0" fontId="4" fillId="4" borderId="0" xfId="0" applyFont="1" applyFill="1"/>
    <xf numFmtId="2" fontId="9" fillId="2" borderId="0" xfId="1" applyNumberFormat="1" applyFont="1" applyFill="1" applyBorder="1" applyAlignment="1"/>
    <xf numFmtId="10" fontId="18" fillId="4" borderId="0" xfId="2" applyNumberFormat="1" applyFont="1" applyFill="1"/>
    <xf numFmtId="0" fontId="4" fillId="4" borderId="0" xfId="0" applyFont="1" applyFill="1" applyAlignment="1">
      <alignment horizontal="left"/>
    </xf>
    <xf numFmtId="0" fontId="4" fillId="4" borderId="0" xfId="0" applyFont="1" applyFill="1" applyAlignment="1">
      <alignment wrapText="1"/>
    </xf>
    <xf numFmtId="0" fontId="4" fillId="4" borderId="0" xfId="0" applyFont="1" applyFill="1" applyAlignment="1">
      <alignment horizontal="center" wrapText="1"/>
    </xf>
    <xf numFmtId="10" fontId="19" fillId="4" borderId="0" xfId="2" applyNumberFormat="1" applyFont="1" applyFill="1"/>
    <xf numFmtId="0" fontId="4" fillId="6" borderId="3" xfId="0" applyFont="1" applyFill="1" applyBorder="1"/>
    <xf numFmtId="0" fontId="4" fillId="6" borderId="4" xfId="0" applyFont="1" applyFill="1" applyBorder="1"/>
    <xf numFmtId="0" fontId="4" fillId="6" borderId="2" xfId="0" applyFont="1" applyFill="1" applyBorder="1"/>
    <xf numFmtId="0" fontId="4" fillId="6" borderId="5" xfId="0" applyFont="1" applyFill="1" applyBorder="1"/>
    <xf numFmtId="0" fontId="4" fillId="6" borderId="0" xfId="0" applyFont="1" applyFill="1" applyBorder="1"/>
    <xf numFmtId="0" fontId="4" fillId="6" borderId="6" xfId="0" applyFont="1" applyFill="1" applyBorder="1"/>
    <xf numFmtId="0" fontId="4" fillId="6" borderId="7" xfId="0" applyFont="1" applyFill="1" applyBorder="1"/>
    <xf numFmtId="10" fontId="18" fillId="6" borderId="1" xfId="0" applyNumberFormat="1" applyFont="1" applyFill="1" applyBorder="1"/>
    <xf numFmtId="10" fontId="18" fillId="6" borderId="8" xfId="0" applyNumberFormat="1" applyFont="1" applyFill="1" applyBorder="1"/>
    <xf numFmtId="0" fontId="21" fillId="7" borderId="0" xfId="0" applyFont="1" applyFill="1" applyBorder="1"/>
    <xf numFmtId="0" fontId="4" fillId="7" borderId="0" xfId="0" applyFont="1" applyFill="1" applyBorder="1"/>
    <xf numFmtId="2" fontId="4" fillId="7" borderId="0" xfId="0" applyNumberFormat="1" applyFont="1" applyFill="1" applyBorder="1"/>
    <xf numFmtId="0" fontId="4" fillId="7" borderId="0" xfId="0" applyFont="1" applyFill="1"/>
    <xf numFmtId="0" fontId="4" fillId="7" borderId="0" xfId="0" applyFont="1" applyFill="1" applyBorder="1" applyAlignment="1">
      <alignment horizontal="left" wrapText="1"/>
    </xf>
    <xf numFmtId="0" fontId="4" fillId="7" borderId="0" xfId="0" applyFont="1" applyFill="1" applyAlignment="1">
      <alignment horizontal="left"/>
    </xf>
    <xf numFmtId="9" fontId="19" fillId="4" borderId="0" xfId="2" applyFont="1" applyFill="1"/>
    <xf numFmtId="41" fontId="18" fillId="4" borderId="0" xfId="0" applyNumberFormat="1" applyFont="1" applyFill="1"/>
    <xf numFmtId="0" fontId="4" fillId="7" borderId="0" xfId="0" applyFont="1" applyFill="1" applyAlignment="1">
      <alignment horizontal="left"/>
    </xf>
    <xf numFmtId="164" fontId="18" fillId="4" borderId="0" xfId="0" applyNumberFormat="1" applyFont="1" applyFill="1"/>
    <xf numFmtId="0" fontId="20" fillId="4" borderId="0" xfId="0" applyFont="1" applyFill="1"/>
    <xf numFmtId="0" fontId="22" fillId="4" borderId="0" xfId="0" applyFont="1" applyFill="1"/>
    <xf numFmtId="10" fontId="18" fillId="8" borderId="0" xfId="0" applyNumberFormat="1" applyFont="1" applyFill="1"/>
    <xf numFmtId="10" fontId="18" fillId="8" borderId="0" xfId="2" applyNumberFormat="1" applyFont="1" applyFill="1"/>
    <xf numFmtId="0" fontId="4" fillId="8" borderId="0" xfId="0" applyFont="1" applyFill="1"/>
    <xf numFmtId="0" fontId="18" fillId="8" borderId="0" xfId="0" applyFont="1" applyFill="1" applyAlignment="1">
      <alignment horizontal="center"/>
    </xf>
    <xf numFmtId="0" fontId="18" fillId="4" borderId="0" xfId="0" applyFont="1" applyFill="1" applyAlignment="1">
      <alignment horizontal="center"/>
    </xf>
    <xf numFmtId="1" fontId="18" fillId="4" borderId="0" xfId="0" applyNumberFormat="1" applyFont="1" applyFill="1"/>
    <xf numFmtId="0" fontId="4" fillId="4" borderId="0" xfId="0" applyFont="1" applyFill="1" applyAlignment="1">
      <alignment horizontal="left"/>
    </xf>
    <xf numFmtId="0" fontId="4" fillId="7" borderId="0" xfId="0" applyFont="1" applyFill="1" applyBorder="1" applyAlignment="1">
      <alignment horizontal="left" wrapText="1"/>
    </xf>
    <xf numFmtId="0" fontId="20" fillId="6" borderId="2" xfId="0" applyFont="1" applyFill="1" applyBorder="1" applyAlignment="1">
      <alignment horizontal="right" wrapText="1"/>
    </xf>
    <xf numFmtId="10" fontId="18" fillId="6" borderId="1" xfId="2" applyNumberFormat="1" applyFont="1" applyFill="1" applyBorder="1"/>
    <xf numFmtId="10" fontId="18" fillId="6" borderId="8" xfId="2" applyNumberFormat="1" applyFont="1" applyFill="1" applyBorder="1"/>
    <xf numFmtId="0" fontId="0" fillId="0" borderId="0" xfId="0" applyFill="1" applyBorder="1" applyAlignment="1"/>
    <xf numFmtId="0" fontId="0" fillId="0" borderId="9" xfId="0" applyFill="1" applyBorder="1" applyAlignment="1"/>
    <xf numFmtId="0" fontId="22" fillId="0" borderId="10" xfId="0" applyFont="1" applyFill="1" applyBorder="1" applyAlignment="1">
      <alignment horizontal="center"/>
    </xf>
    <xf numFmtId="10" fontId="0" fillId="0" borderId="0" xfId="0" applyNumberFormat="1" applyFill="1" applyBorder="1" applyAlignment="1"/>
    <xf numFmtId="10" fontId="0" fillId="0" borderId="9" xfId="0" applyNumberFormat="1" applyFill="1" applyBorder="1" applyAlignment="1"/>
    <xf numFmtId="0" fontId="22" fillId="4" borderId="10" xfId="0" applyFont="1" applyFill="1" applyBorder="1" applyAlignment="1">
      <alignment horizontal="center"/>
    </xf>
    <xf numFmtId="9" fontId="0" fillId="4" borderId="0" xfId="0" applyNumberFormat="1" applyFill="1" applyBorder="1" applyAlignment="1"/>
    <xf numFmtId="0" fontId="0" fillId="4" borderId="0" xfId="0" applyFill="1" applyBorder="1" applyAlignment="1"/>
    <xf numFmtId="0" fontId="0" fillId="4" borderId="9" xfId="0" applyFill="1" applyBorder="1" applyAlignment="1"/>
    <xf numFmtId="0" fontId="4" fillId="7" borderId="0" xfId="0" applyFont="1" applyFill="1" applyAlignment="1">
      <alignment horizontal="center"/>
    </xf>
    <xf numFmtId="0" fontId="4" fillId="7" borderId="0" xfId="0" applyFont="1" applyFill="1" applyBorder="1" applyAlignment="1">
      <alignment wrapText="1"/>
    </xf>
    <xf numFmtId="0" fontId="23" fillId="9" borderId="11" xfId="0" applyFont="1" applyFill="1" applyBorder="1"/>
    <xf numFmtId="0" fontId="24" fillId="9" borderId="12" xfId="0" applyFont="1" applyFill="1" applyBorder="1"/>
    <xf numFmtId="0" fontId="24" fillId="9" borderId="13" xfId="0" applyFont="1" applyFill="1" applyBorder="1"/>
    <xf numFmtId="0" fontId="25" fillId="9" borderId="14" xfId="0" applyFont="1" applyFill="1" applyBorder="1"/>
    <xf numFmtId="0" fontId="26" fillId="9" borderId="9" xfId="0" applyFont="1" applyFill="1" applyBorder="1"/>
    <xf numFmtId="0" fontId="24" fillId="9" borderId="15" xfId="0" applyFont="1" applyFill="1" applyBorder="1"/>
    <xf numFmtId="0" fontId="27" fillId="9" borderId="13" xfId="0" applyFont="1" applyFill="1" applyBorder="1"/>
    <xf numFmtId="0" fontId="26" fillId="9" borderId="15" xfId="0" applyFont="1" applyFill="1" applyBorder="1"/>
    <xf numFmtId="0" fontId="25" fillId="9" borderId="16" xfId="0" applyFont="1" applyFill="1" applyBorder="1"/>
    <xf numFmtId="0" fontId="28" fillId="9" borderId="15" xfId="0" applyFont="1" applyFill="1" applyBorder="1"/>
    <xf numFmtId="0" fontId="23" fillId="9" borderId="16" xfId="0" applyFont="1" applyFill="1" applyBorder="1"/>
    <xf numFmtId="0" fontId="24" fillId="9" borderId="17" xfId="0" applyFont="1" applyFill="1" applyBorder="1"/>
    <xf numFmtId="0" fontId="27" fillId="9" borderId="17" xfId="0" applyFont="1" applyFill="1" applyBorder="1"/>
    <xf numFmtId="0" fontId="4" fillId="4" borderId="0" xfId="0" applyFont="1" applyFill="1" applyAlignment="1">
      <alignment vertical="center"/>
    </xf>
    <xf numFmtId="0" fontId="20" fillId="4" borderId="0" xfId="0" applyFont="1" applyFill="1" applyAlignment="1">
      <alignment vertical="center"/>
    </xf>
    <xf numFmtId="0" fontId="20" fillId="6" borderId="3" xfId="0" applyFont="1" applyFill="1" applyBorder="1" applyAlignment="1">
      <alignment horizontal="right"/>
    </xf>
    <xf numFmtId="0" fontId="20" fillId="6" borderId="4" xfId="0" applyFont="1" applyFill="1" applyBorder="1" applyAlignment="1">
      <alignment horizontal="right"/>
    </xf>
    <xf numFmtId="0" fontId="20" fillId="6" borderId="4" xfId="0" applyFont="1" applyFill="1" applyBorder="1" applyAlignment="1">
      <alignment horizontal="right" wrapText="1"/>
    </xf>
    <xf numFmtId="0" fontId="4" fillId="6" borderId="1" xfId="0" applyFont="1" applyFill="1" applyBorder="1"/>
    <xf numFmtId="0" fontId="4" fillId="6" borderId="3" xfId="0" applyFont="1" applyFill="1" applyBorder="1" applyAlignment="1">
      <alignment horizontal="center"/>
    </xf>
    <xf numFmtId="0" fontId="4" fillId="6" borderId="4" xfId="0" applyFont="1" applyFill="1" applyBorder="1" applyAlignment="1">
      <alignment horizontal="center"/>
    </xf>
    <xf numFmtId="0" fontId="4" fillId="6" borderId="2" xfId="0" applyFont="1" applyFill="1" applyBorder="1" applyAlignment="1">
      <alignment horizontal="center"/>
    </xf>
    <xf numFmtId="0" fontId="0" fillId="0" borderId="0" xfId="0" pivotButton="1"/>
    <xf numFmtId="0" fontId="0" fillId="0" borderId="0" xfId="0" applyAlignment="1">
      <alignment horizontal="left"/>
    </xf>
    <xf numFmtId="0" fontId="0" fillId="0" borderId="0" xfId="0" applyNumberFormat="1"/>
    <xf numFmtId="0" fontId="4" fillId="7" borderId="0" xfId="0" applyFont="1" applyFill="1" applyBorder="1" applyAlignment="1">
      <alignment horizontal="left" wrapText="1"/>
    </xf>
    <xf numFmtId="0" fontId="18" fillId="8" borderId="0" xfId="0" applyFont="1" applyFill="1" applyBorder="1" applyAlignment="1">
      <alignment horizontal="center"/>
    </xf>
    <xf numFmtId="14" fontId="19" fillId="6" borderId="5" xfId="0" applyNumberFormat="1" applyFont="1" applyFill="1" applyBorder="1"/>
    <xf numFmtId="44" fontId="19" fillId="6" borderId="0" xfId="0" applyNumberFormat="1" applyFont="1" applyFill="1" applyBorder="1"/>
    <xf numFmtId="10" fontId="18" fillId="6" borderId="0" xfId="2" applyNumberFormat="1" applyFont="1" applyFill="1" applyBorder="1"/>
    <xf numFmtId="14" fontId="19" fillId="6" borderId="6" xfId="0" applyNumberFormat="1" applyFont="1" applyFill="1" applyBorder="1"/>
    <xf numFmtId="44" fontId="19" fillId="6" borderId="7" xfId="0" applyNumberFormat="1" applyFont="1" applyFill="1" applyBorder="1"/>
    <xf numFmtId="10" fontId="18" fillId="6" borderId="7" xfId="2" applyNumberFormat="1" applyFont="1" applyFill="1" applyBorder="1"/>
    <xf numFmtId="0" fontId="4" fillId="4" borderId="0" xfId="0" applyFont="1" applyFill="1" applyAlignment="1">
      <alignment horizontal="center"/>
    </xf>
    <xf numFmtId="167" fontId="19" fillId="6" borderId="0" xfId="0" applyNumberFormat="1" applyFont="1" applyFill="1" applyBorder="1"/>
    <xf numFmtId="167" fontId="19" fillId="6" borderId="7" xfId="0" applyNumberFormat="1" applyFont="1" applyFill="1" applyBorder="1"/>
    <xf numFmtId="0" fontId="12" fillId="4" borderId="0" xfId="0" applyFont="1" applyFill="1"/>
    <xf numFmtId="0" fontId="26" fillId="9" borderId="17" xfId="0" applyFont="1" applyFill="1" applyBorder="1"/>
    <xf numFmtId="0" fontId="45" fillId="5" borderId="0" xfId="1" applyFont="1" applyFill="1" applyBorder="1"/>
    <xf numFmtId="0" fontId="46" fillId="5" borderId="0" xfId="1" applyFont="1" applyFill="1" applyBorder="1"/>
    <xf numFmtId="41" fontId="47" fillId="4" borderId="0" xfId="0" applyNumberFormat="1" applyFont="1" applyFill="1"/>
    <xf numFmtId="44" fontId="47" fillId="4" borderId="0" xfId="0" applyNumberFormat="1" applyFont="1" applyFill="1"/>
    <xf numFmtId="44" fontId="48" fillId="4" borderId="0" xfId="0" applyNumberFormat="1" applyFont="1" applyFill="1"/>
    <xf numFmtId="0" fontId="48" fillId="4" borderId="0" xfId="0" applyFont="1" applyFill="1"/>
    <xf numFmtId="10" fontId="48" fillId="4" borderId="0" xfId="2" applyNumberFormat="1" applyFont="1" applyFill="1"/>
    <xf numFmtId="10" fontId="47" fillId="4" borderId="0" xfId="2" applyNumberFormat="1" applyFont="1" applyFill="1"/>
    <xf numFmtId="0" fontId="48" fillId="6" borderId="0" xfId="0" applyFont="1" applyFill="1" applyBorder="1"/>
    <xf numFmtId="0" fontId="48" fillId="6" borderId="0" xfId="0" applyFont="1" applyFill="1" applyBorder="1" applyAlignment="1">
      <alignment horizontal="center"/>
    </xf>
    <xf numFmtId="0" fontId="48" fillId="6" borderId="1" xfId="0" applyFont="1" applyFill="1" applyBorder="1" applyAlignment="1">
      <alignment horizontal="center"/>
    </xf>
    <xf numFmtId="9" fontId="48" fillId="6" borderId="0" xfId="2" applyFont="1" applyFill="1" applyBorder="1" applyAlignment="1">
      <alignment horizontal="center"/>
    </xf>
    <xf numFmtId="0" fontId="48" fillId="6" borderId="1" xfId="0" applyFont="1" applyFill="1" applyBorder="1"/>
    <xf numFmtId="0" fontId="48" fillId="6" borderId="7" xfId="0" applyFont="1" applyFill="1" applyBorder="1"/>
    <xf numFmtId="9" fontId="48" fillId="6" borderId="7" xfId="2" applyFont="1" applyFill="1" applyBorder="1" applyAlignment="1">
      <alignment horizontal="center"/>
    </xf>
    <xf numFmtId="0" fontId="48" fillId="6" borderId="8" xfId="0" applyFont="1" applyFill="1" applyBorder="1"/>
    <xf numFmtId="9" fontId="48" fillId="4" borderId="0" xfId="2" applyFont="1" applyFill="1" applyAlignment="1">
      <alignment horizontal="center"/>
    </xf>
    <xf numFmtId="9" fontId="47" fillId="6" borderId="5" xfId="2" applyFont="1" applyFill="1" applyBorder="1" applyAlignment="1">
      <alignment horizontal="center"/>
    </xf>
    <xf numFmtId="9" fontId="47" fillId="6" borderId="6" xfId="2" applyFont="1" applyFill="1" applyBorder="1" applyAlignment="1">
      <alignment horizontal="center"/>
    </xf>
    <xf numFmtId="0" fontId="22" fillId="6" borderId="10" xfId="0" applyFont="1" applyFill="1" applyBorder="1" applyAlignment="1">
      <alignment horizontal="centerContinuous"/>
    </xf>
    <xf numFmtId="0" fontId="0" fillId="6" borderId="0" xfId="0" applyFill="1" applyBorder="1" applyAlignment="1"/>
    <xf numFmtId="0" fontId="0" fillId="6" borderId="9" xfId="0" applyFill="1" applyBorder="1" applyAlignment="1"/>
    <xf numFmtId="166" fontId="48" fillId="4" borderId="0" xfId="0" applyNumberFormat="1" applyFont="1" applyFill="1"/>
    <xf numFmtId="165" fontId="48" fillId="4" borderId="0" xfId="2" applyNumberFormat="1" applyFont="1" applyFill="1" applyAlignment="1">
      <alignment horizontal="right" wrapText="1"/>
    </xf>
    <xf numFmtId="0" fontId="18" fillId="8" borderId="7" xfId="0" applyFont="1" applyFill="1" applyBorder="1" applyAlignment="1">
      <alignment horizontal="center"/>
    </xf>
    <xf numFmtId="0" fontId="4" fillId="4" borderId="0" xfId="0" applyFont="1" applyFill="1" applyAlignment="1">
      <alignment horizontal="left" wrapText="1"/>
    </xf>
    <xf numFmtId="0" fontId="4" fillId="4" borderId="0" xfId="0" applyFont="1" applyFill="1" applyAlignment="1">
      <alignment horizontal="left"/>
    </xf>
    <xf numFmtId="0" fontId="4" fillId="7" borderId="0" xfId="0" applyFont="1" applyFill="1" applyAlignment="1">
      <alignment horizontal="left" wrapText="1"/>
    </xf>
    <xf numFmtId="0" fontId="4" fillId="7" borderId="0" xfId="0" applyFont="1" applyFill="1" applyBorder="1" applyAlignment="1">
      <alignment horizontal="left" wrapText="1"/>
    </xf>
    <xf numFmtId="0" fontId="4" fillId="7" borderId="0" xfId="0" applyFont="1" applyFill="1" applyAlignment="1">
      <alignment horizontal="left"/>
    </xf>
    <xf numFmtId="0" fontId="20" fillId="4" borderId="0" xfId="0" applyFont="1" applyFill="1" applyAlignment="1">
      <alignment horizontal="center"/>
    </xf>
    <xf numFmtId="0" fontId="4" fillId="4" borderId="0" xfId="0" applyFont="1" applyFill="1" applyAlignment="1">
      <alignment horizontal="center"/>
    </xf>
    <xf numFmtId="0" fontId="22" fillId="4" borderId="0" xfId="0" applyFont="1" applyFill="1" applyAlignment="1">
      <alignment horizontal="center"/>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1"/>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0"/>
  <tableStyles count="0" defaultTableStyle="TableStyleMedium9" defaultPivotStyle="PivotStyleLight16"/>
  <colors>
    <mruColors>
      <color rgb="FF66FFFF"/>
      <color rgb="FFCCFFCC"/>
      <color rgb="FFB80000"/>
      <color rgb="FF0050C7"/>
      <color rgb="FF66CCFF"/>
      <color rgb="FFFFFF99"/>
      <color rgb="FFCCFFFF"/>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Large-Company Stock Returns: 1926 - 2020</a:t>
            </a:r>
          </a:p>
        </c:rich>
      </c:tx>
      <c:overlay val="0"/>
    </c:title>
    <c:autoTitleDeleted val="0"/>
    <c:plotArea>
      <c:layout/>
      <c:barChart>
        <c:barDir val="col"/>
        <c:grouping val="clustered"/>
        <c:varyColors val="0"/>
        <c:ser>
          <c:idx val="0"/>
          <c:order val="0"/>
          <c:invertIfNegative val="1"/>
          <c:cat>
            <c:numRef>
              <c:f>'Historical Returns'!$B$6:$B$100</c:f>
              <c:numCache>
                <c:formatCode>General</c:formatCode>
                <c:ptCount val="95"/>
                <c:pt idx="0">
                  <c:v>1926</c:v>
                </c:pt>
                <c:pt idx="1">
                  <c:v>1927</c:v>
                </c:pt>
                <c:pt idx="2">
                  <c:v>1928</c:v>
                </c:pt>
                <c:pt idx="3">
                  <c:v>1929</c:v>
                </c:pt>
                <c:pt idx="4">
                  <c:v>1930</c:v>
                </c:pt>
                <c:pt idx="5">
                  <c:v>1931</c:v>
                </c:pt>
                <c:pt idx="6">
                  <c:v>1932</c:v>
                </c:pt>
                <c:pt idx="7">
                  <c:v>1933</c:v>
                </c:pt>
                <c:pt idx="8">
                  <c:v>1934</c:v>
                </c:pt>
                <c:pt idx="9">
                  <c:v>1935</c:v>
                </c:pt>
                <c:pt idx="10">
                  <c:v>1936</c:v>
                </c:pt>
                <c:pt idx="11">
                  <c:v>1937</c:v>
                </c:pt>
                <c:pt idx="12">
                  <c:v>1938</c:v>
                </c:pt>
                <c:pt idx="13">
                  <c:v>1939</c:v>
                </c:pt>
                <c:pt idx="14">
                  <c:v>1940</c:v>
                </c:pt>
                <c:pt idx="15">
                  <c:v>1941</c:v>
                </c:pt>
                <c:pt idx="16">
                  <c:v>1942</c:v>
                </c:pt>
                <c:pt idx="17">
                  <c:v>1943</c:v>
                </c:pt>
                <c:pt idx="18">
                  <c:v>1944</c:v>
                </c:pt>
                <c:pt idx="19">
                  <c:v>1945</c:v>
                </c:pt>
                <c:pt idx="20">
                  <c:v>1946</c:v>
                </c:pt>
                <c:pt idx="21">
                  <c:v>1947</c:v>
                </c:pt>
                <c:pt idx="22">
                  <c:v>1948</c:v>
                </c:pt>
                <c:pt idx="23">
                  <c:v>1949</c:v>
                </c:pt>
                <c:pt idx="24">
                  <c:v>1950</c:v>
                </c:pt>
                <c:pt idx="25">
                  <c:v>1951</c:v>
                </c:pt>
                <c:pt idx="26">
                  <c:v>1952</c:v>
                </c:pt>
                <c:pt idx="27">
                  <c:v>1953</c:v>
                </c:pt>
                <c:pt idx="28">
                  <c:v>1954</c:v>
                </c:pt>
                <c:pt idx="29">
                  <c:v>1955</c:v>
                </c:pt>
                <c:pt idx="30">
                  <c:v>1956</c:v>
                </c:pt>
                <c:pt idx="31">
                  <c:v>1957</c:v>
                </c:pt>
                <c:pt idx="32">
                  <c:v>1958</c:v>
                </c:pt>
                <c:pt idx="33">
                  <c:v>1959</c:v>
                </c:pt>
                <c:pt idx="34">
                  <c:v>1960</c:v>
                </c:pt>
                <c:pt idx="35">
                  <c:v>1961</c:v>
                </c:pt>
                <c:pt idx="36">
                  <c:v>1962</c:v>
                </c:pt>
                <c:pt idx="37">
                  <c:v>1963</c:v>
                </c:pt>
                <c:pt idx="38">
                  <c:v>1964</c:v>
                </c:pt>
                <c:pt idx="39">
                  <c:v>1965</c:v>
                </c:pt>
                <c:pt idx="40">
                  <c:v>1966</c:v>
                </c:pt>
                <c:pt idx="41">
                  <c:v>1967</c:v>
                </c:pt>
                <c:pt idx="42">
                  <c:v>1968</c:v>
                </c:pt>
                <c:pt idx="43">
                  <c:v>1969</c:v>
                </c:pt>
                <c:pt idx="44">
                  <c:v>1970</c:v>
                </c:pt>
                <c:pt idx="45">
                  <c:v>1971</c:v>
                </c:pt>
                <c:pt idx="46">
                  <c:v>1972</c:v>
                </c:pt>
                <c:pt idx="47">
                  <c:v>1973</c:v>
                </c:pt>
                <c:pt idx="48">
                  <c:v>1974</c:v>
                </c:pt>
                <c:pt idx="49">
                  <c:v>1975</c:v>
                </c:pt>
                <c:pt idx="50">
                  <c:v>1976</c:v>
                </c:pt>
                <c:pt idx="51">
                  <c:v>1977</c:v>
                </c:pt>
                <c:pt idx="52">
                  <c:v>1978</c:v>
                </c:pt>
                <c:pt idx="53">
                  <c:v>1979</c:v>
                </c:pt>
                <c:pt idx="54">
                  <c:v>1980</c:v>
                </c:pt>
                <c:pt idx="55">
                  <c:v>1981</c:v>
                </c:pt>
                <c:pt idx="56">
                  <c:v>1982</c:v>
                </c:pt>
                <c:pt idx="57">
                  <c:v>1983</c:v>
                </c:pt>
                <c:pt idx="58">
                  <c:v>1984</c:v>
                </c:pt>
                <c:pt idx="59">
                  <c:v>1985</c:v>
                </c:pt>
                <c:pt idx="60">
                  <c:v>1986</c:v>
                </c:pt>
                <c:pt idx="61">
                  <c:v>1987</c:v>
                </c:pt>
                <c:pt idx="62">
                  <c:v>1988</c:v>
                </c:pt>
                <c:pt idx="63">
                  <c:v>1989</c:v>
                </c:pt>
                <c:pt idx="64">
                  <c:v>1990</c:v>
                </c:pt>
                <c:pt idx="65">
                  <c:v>1991</c:v>
                </c:pt>
                <c:pt idx="66">
                  <c:v>1992</c:v>
                </c:pt>
                <c:pt idx="67">
                  <c:v>1993</c:v>
                </c:pt>
                <c:pt idx="68">
                  <c:v>1994</c:v>
                </c:pt>
                <c:pt idx="69">
                  <c:v>1995</c:v>
                </c:pt>
                <c:pt idx="70">
                  <c:v>1996</c:v>
                </c:pt>
                <c:pt idx="71">
                  <c:v>1997</c:v>
                </c:pt>
                <c:pt idx="72">
                  <c:v>1998</c:v>
                </c:pt>
                <c:pt idx="73">
                  <c:v>1999</c:v>
                </c:pt>
                <c:pt idx="74">
                  <c:v>2000</c:v>
                </c:pt>
                <c:pt idx="75">
                  <c:v>2001</c:v>
                </c:pt>
                <c:pt idx="76">
                  <c:v>2002</c:v>
                </c:pt>
                <c:pt idx="77">
                  <c:v>2003</c:v>
                </c:pt>
                <c:pt idx="78">
                  <c:v>2004</c:v>
                </c:pt>
                <c:pt idx="79">
                  <c:v>2005</c:v>
                </c:pt>
                <c:pt idx="80">
                  <c:v>2006</c:v>
                </c:pt>
                <c:pt idx="81">
                  <c:v>2007</c:v>
                </c:pt>
                <c:pt idx="82">
                  <c:v>2008</c:v>
                </c:pt>
                <c:pt idx="83">
                  <c:v>2009</c:v>
                </c:pt>
                <c:pt idx="84">
                  <c:v>2010</c:v>
                </c:pt>
                <c:pt idx="85">
                  <c:v>2011</c:v>
                </c:pt>
                <c:pt idx="86">
                  <c:v>2012</c:v>
                </c:pt>
                <c:pt idx="87">
                  <c:v>2013</c:v>
                </c:pt>
                <c:pt idx="88">
                  <c:v>2014</c:v>
                </c:pt>
                <c:pt idx="89">
                  <c:v>2015</c:v>
                </c:pt>
                <c:pt idx="90">
                  <c:v>2016</c:v>
                </c:pt>
                <c:pt idx="91">
                  <c:v>2017</c:v>
                </c:pt>
                <c:pt idx="92">
                  <c:v>2018</c:v>
                </c:pt>
                <c:pt idx="93">
                  <c:v>2019</c:v>
                </c:pt>
                <c:pt idx="94">
                  <c:v>2020</c:v>
                </c:pt>
              </c:numCache>
            </c:numRef>
          </c:cat>
          <c:val>
            <c:numRef>
              <c:f>'Historical Returns'!$C$6:$C$100</c:f>
              <c:numCache>
                <c:formatCode>0.00%</c:formatCode>
                <c:ptCount val="95"/>
                <c:pt idx="0">
                  <c:v>0.1162</c:v>
                </c:pt>
                <c:pt idx="1">
                  <c:v>0.37490000000000001</c:v>
                </c:pt>
                <c:pt idx="2">
                  <c:v>0.43609999999999999</c:v>
                </c:pt>
                <c:pt idx="3">
                  <c:v>-8.4199999999999997E-2</c:v>
                </c:pt>
                <c:pt idx="4">
                  <c:v>-0.249</c:v>
                </c:pt>
                <c:pt idx="5">
                  <c:v>-0.43340000000000001</c:v>
                </c:pt>
                <c:pt idx="6">
                  <c:v>-8.1900000000000001E-2</c:v>
                </c:pt>
                <c:pt idx="7">
                  <c:v>0.53990000000000005</c:v>
                </c:pt>
                <c:pt idx="8">
                  <c:v>-1.44E-2</c:v>
                </c:pt>
                <c:pt idx="9">
                  <c:v>0.47670000000000001</c:v>
                </c:pt>
                <c:pt idx="10">
                  <c:v>0.3392</c:v>
                </c:pt>
                <c:pt idx="11">
                  <c:v>-0.3503</c:v>
                </c:pt>
                <c:pt idx="12">
                  <c:v>0.31119999999999998</c:v>
                </c:pt>
                <c:pt idx="13">
                  <c:v>-4.1000000000000003E-3</c:v>
                </c:pt>
                <c:pt idx="14">
                  <c:v>-9.7799999999999998E-2</c:v>
                </c:pt>
                <c:pt idx="15">
                  <c:v>-0.1159</c:v>
                </c:pt>
                <c:pt idx="16">
                  <c:v>0.2034</c:v>
                </c:pt>
                <c:pt idx="17">
                  <c:v>0.25900000000000001</c:v>
                </c:pt>
                <c:pt idx="18">
                  <c:v>0.19750000000000001</c:v>
                </c:pt>
                <c:pt idx="19">
                  <c:v>0.3644</c:v>
                </c:pt>
                <c:pt idx="20">
                  <c:v>-8.0699999999999994E-2</c:v>
                </c:pt>
                <c:pt idx="21">
                  <c:v>5.7099999999999998E-2</c:v>
                </c:pt>
                <c:pt idx="22">
                  <c:v>5.5E-2</c:v>
                </c:pt>
                <c:pt idx="23">
                  <c:v>0.18790000000000001</c:v>
                </c:pt>
                <c:pt idx="24">
                  <c:v>0.31709999999999999</c:v>
                </c:pt>
                <c:pt idx="25">
                  <c:v>0.2402</c:v>
                </c:pt>
                <c:pt idx="26">
                  <c:v>0.1837</c:v>
                </c:pt>
                <c:pt idx="27">
                  <c:v>-9.9000000000000008E-3</c:v>
                </c:pt>
                <c:pt idx="28">
                  <c:v>0.5262</c:v>
                </c:pt>
                <c:pt idx="29">
                  <c:v>0.31559999999999999</c:v>
                </c:pt>
                <c:pt idx="30">
                  <c:v>6.5600000000000006E-2</c:v>
                </c:pt>
                <c:pt idx="31">
                  <c:v>-0.10780000000000001</c:v>
                </c:pt>
                <c:pt idx="32">
                  <c:v>0.43359999999999999</c:v>
                </c:pt>
                <c:pt idx="33">
                  <c:v>0.1196</c:v>
                </c:pt>
                <c:pt idx="34">
                  <c:v>4.7000000000000002E-3</c:v>
                </c:pt>
                <c:pt idx="35">
                  <c:v>0.26889999999999997</c:v>
                </c:pt>
                <c:pt idx="36">
                  <c:v>-8.7300000000000003E-2</c:v>
                </c:pt>
                <c:pt idx="37">
                  <c:v>0.22800000000000001</c:v>
                </c:pt>
                <c:pt idx="38">
                  <c:v>0.1648</c:v>
                </c:pt>
                <c:pt idx="39">
                  <c:v>0.1245</c:v>
                </c:pt>
                <c:pt idx="40">
                  <c:v>-0.10059999999999999</c:v>
                </c:pt>
                <c:pt idx="41">
                  <c:v>0.23980000000000001</c:v>
                </c:pt>
                <c:pt idx="42">
                  <c:v>0.1106</c:v>
                </c:pt>
                <c:pt idx="43">
                  <c:v>-8.5000000000000006E-2</c:v>
                </c:pt>
                <c:pt idx="44">
                  <c:v>3.8600000000000002E-2</c:v>
                </c:pt>
                <c:pt idx="45">
                  <c:v>0.14299999999999999</c:v>
                </c:pt>
                <c:pt idx="46">
                  <c:v>0.19</c:v>
                </c:pt>
                <c:pt idx="47">
                  <c:v>-0.1469</c:v>
                </c:pt>
                <c:pt idx="48">
                  <c:v>-0.26469999999999999</c:v>
                </c:pt>
                <c:pt idx="49">
                  <c:v>0.37230000000000002</c:v>
                </c:pt>
                <c:pt idx="50">
                  <c:v>0.23930000000000001</c:v>
                </c:pt>
                <c:pt idx="51">
                  <c:v>-7.1599999999999997E-2</c:v>
                </c:pt>
                <c:pt idx="52">
                  <c:v>6.5699999999999995E-2</c:v>
                </c:pt>
                <c:pt idx="53">
                  <c:v>0.18609999999999999</c:v>
                </c:pt>
                <c:pt idx="54">
                  <c:v>0.32500000000000001</c:v>
                </c:pt>
                <c:pt idx="55">
                  <c:v>-4.9200000000000001E-2</c:v>
                </c:pt>
                <c:pt idx="56">
                  <c:v>0.2155</c:v>
                </c:pt>
                <c:pt idx="57">
                  <c:v>0.22559999999999999</c:v>
                </c:pt>
                <c:pt idx="58">
                  <c:v>6.2700000000000006E-2</c:v>
                </c:pt>
                <c:pt idx="59">
                  <c:v>0.31730000000000003</c:v>
                </c:pt>
                <c:pt idx="60">
                  <c:v>0.1867</c:v>
                </c:pt>
                <c:pt idx="61">
                  <c:v>5.2499999999999998E-2</c:v>
                </c:pt>
                <c:pt idx="62">
                  <c:v>0.1661</c:v>
                </c:pt>
                <c:pt idx="63">
                  <c:v>0.31690000000000002</c:v>
                </c:pt>
                <c:pt idx="64">
                  <c:v>-3.1E-2</c:v>
                </c:pt>
                <c:pt idx="65">
                  <c:v>0.30470000000000003</c:v>
                </c:pt>
                <c:pt idx="66">
                  <c:v>7.6200000000000004E-2</c:v>
                </c:pt>
                <c:pt idx="67">
                  <c:v>0.1008</c:v>
                </c:pt>
                <c:pt idx="68">
                  <c:v>1.32E-2</c:v>
                </c:pt>
                <c:pt idx="69">
                  <c:v>0.37580000000000002</c:v>
                </c:pt>
                <c:pt idx="70">
                  <c:v>0.2296</c:v>
                </c:pt>
                <c:pt idx="71">
                  <c:v>0.33360000000000001</c:v>
                </c:pt>
                <c:pt idx="72">
                  <c:v>0.2858</c:v>
                </c:pt>
                <c:pt idx="73">
                  <c:v>0.2104</c:v>
                </c:pt>
                <c:pt idx="74">
                  <c:v>-9.0999999999999998E-2</c:v>
                </c:pt>
                <c:pt idx="75">
                  <c:v>-0.11890000000000001</c:v>
                </c:pt>
                <c:pt idx="76">
                  <c:v>-0.221</c:v>
                </c:pt>
                <c:pt idx="77">
                  <c:v>0.2868</c:v>
                </c:pt>
                <c:pt idx="78">
                  <c:v>0.10879999999999999</c:v>
                </c:pt>
                <c:pt idx="79">
                  <c:v>4.9099999999999998E-2</c:v>
                </c:pt>
                <c:pt idx="80">
                  <c:v>0.15790000000000001</c:v>
                </c:pt>
                <c:pt idx="81">
                  <c:v>5.4899999999999997E-2</c:v>
                </c:pt>
                <c:pt idx="82">
                  <c:v>-0.37</c:v>
                </c:pt>
                <c:pt idx="83">
                  <c:v>0.2646</c:v>
                </c:pt>
                <c:pt idx="84">
                  <c:v>0.15060000000000001</c:v>
                </c:pt>
                <c:pt idx="85">
                  <c:v>2.1100000000000001E-2</c:v>
                </c:pt>
                <c:pt idx="86">
                  <c:v>0.16</c:v>
                </c:pt>
                <c:pt idx="87">
                  <c:v>0.32390000000000002</c:v>
                </c:pt>
                <c:pt idx="88">
                  <c:v>0.13689999999999999</c:v>
                </c:pt>
                <c:pt idx="89">
                  <c:v>1.38E-2</c:v>
                </c:pt>
                <c:pt idx="90">
                  <c:v>0.1196</c:v>
                </c:pt>
                <c:pt idx="91">
                  <c:v>0.21829999999999999</c:v>
                </c:pt>
                <c:pt idx="92">
                  <c:v>-4.3799999999999999E-2</c:v>
                </c:pt>
                <c:pt idx="93">
                  <c:v>0.31489999999999996</c:v>
                </c:pt>
                <c:pt idx="94">
                  <c:v>0.184</c:v>
                </c:pt>
              </c:numCache>
            </c:numRef>
          </c:val>
          <c:extLst>
            <c:ext xmlns:c16="http://schemas.microsoft.com/office/drawing/2014/chart" uri="{C3380CC4-5D6E-409C-BE32-E72D297353CC}">
              <c16:uniqueId val="{00000000-F925-43A0-A487-01FAE56BDD44}"/>
            </c:ext>
          </c:extLst>
        </c:ser>
        <c:dLbls>
          <c:showLegendKey val="0"/>
          <c:showVal val="0"/>
          <c:showCatName val="0"/>
          <c:showSerName val="0"/>
          <c:showPercent val="0"/>
          <c:showBubbleSize val="0"/>
        </c:dLbls>
        <c:gapWidth val="150"/>
        <c:axId val="1042709760"/>
        <c:axId val="1042710320"/>
      </c:barChart>
      <c:catAx>
        <c:axId val="1042709760"/>
        <c:scaling>
          <c:orientation val="minMax"/>
        </c:scaling>
        <c:delete val="0"/>
        <c:axPos val="b"/>
        <c:title>
          <c:tx>
            <c:rich>
              <a:bodyPr rot="0" vert="horz"/>
              <a:lstStyle/>
              <a:p>
                <a:pPr>
                  <a:defRPr/>
                </a:pPr>
                <a:r>
                  <a:rPr lang="en-US"/>
                  <a:t>Year-end</a:t>
                </a:r>
              </a:p>
            </c:rich>
          </c:tx>
          <c:overlay val="0"/>
        </c:title>
        <c:numFmt formatCode="General" sourceLinked="1"/>
        <c:majorTickMark val="out"/>
        <c:minorTickMark val="none"/>
        <c:tickLblPos val="nextTo"/>
        <c:crossAx val="1042710320"/>
        <c:crosses val="autoZero"/>
        <c:auto val="1"/>
        <c:lblAlgn val="ctr"/>
        <c:lblOffset val="100"/>
        <c:noMultiLvlLbl val="0"/>
      </c:catAx>
      <c:valAx>
        <c:axId val="1042710320"/>
        <c:scaling>
          <c:orientation val="minMax"/>
        </c:scaling>
        <c:delete val="0"/>
        <c:axPos val="l"/>
        <c:majorGridlines/>
        <c:title>
          <c:tx>
            <c:rich>
              <a:bodyPr rot="-5400000" vert="horz"/>
              <a:lstStyle/>
              <a:p>
                <a:pPr>
                  <a:defRPr/>
                </a:pPr>
                <a:r>
                  <a:rPr lang="en-US"/>
                  <a:t>Total Annual Return</a:t>
                </a:r>
              </a:p>
            </c:rich>
          </c:tx>
          <c:overlay val="0"/>
        </c:title>
        <c:numFmt formatCode="0%" sourceLinked="0"/>
        <c:majorTickMark val="out"/>
        <c:minorTickMark val="none"/>
        <c:tickLblPos val="nextTo"/>
        <c:crossAx val="1042709760"/>
        <c:crosses val="autoZero"/>
        <c:crossBetween val="between"/>
      </c:valAx>
    </c:plotArea>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Frequency Distribution of Large-Company Stocks: 1926-2020</a:t>
            </a:r>
          </a:p>
          <a:p>
            <a:pPr>
              <a:defRPr/>
            </a:pPr>
            <a:endParaRPr lang="en-US"/>
          </a:p>
        </c:rich>
      </c:tx>
      <c:layout>
        <c:manualLayout>
          <c:xMode val="edge"/>
          <c:yMode val="edge"/>
          <c:x val="0.1521405618690187"/>
          <c:y val="1.9690572291311496E-2"/>
        </c:manualLayout>
      </c:layout>
      <c:overlay val="0"/>
    </c:title>
    <c:autoTitleDeleted val="0"/>
    <c:plotArea>
      <c:layout>
        <c:manualLayout>
          <c:layoutTarget val="inner"/>
          <c:xMode val="edge"/>
          <c:yMode val="edge"/>
          <c:x val="8.4488364188121348E-2"/>
          <c:y val="7.4549082572160183E-2"/>
          <c:w val="0.88495603674540679"/>
          <c:h val="0.60544728783902013"/>
        </c:manualLayout>
      </c:layout>
      <c:barChart>
        <c:barDir val="col"/>
        <c:grouping val="clustered"/>
        <c:varyColors val="0"/>
        <c:ser>
          <c:idx val="0"/>
          <c:order val="0"/>
          <c:invertIfNegative val="0"/>
          <c:cat>
            <c:strRef>
              <c:f>'Section 10.5'!$G$9:$G$32</c:f>
              <c:strCache>
                <c:ptCount val="24"/>
                <c:pt idx="0">
                  <c:v>-60% to -55%</c:v>
                </c:pt>
                <c:pt idx="1">
                  <c:v>-55% to -50%</c:v>
                </c:pt>
                <c:pt idx="2">
                  <c:v>-50% to -45%</c:v>
                </c:pt>
                <c:pt idx="3">
                  <c:v>-45% to -40%</c:v>
                </c:pt>
                <c:pt idx="4">
                  <c:v>-40% to -35%</c:v>
                </c:pt>
                <c:pt idx="5">
                  <c:v>-35% to -30%</c:v>
                </c:pt>
                <c:pt idx="6">
                  <c:v>-30% to -25%</c:v>
                </c:pt>
                <c:pt idx="7">
                  <c:v>-25% to -20%</c:v>
                </c:pt>
                <c:pt idx="8">
                  <c:v>-20% to -15%</c:v>
                </c:pt>
                <c:pt idx="9">
                  <c:v>-15% to -10%</c:v>
                </c:pt>
                <c:pt idx="10">
                  <c:v>-10% to -5%</c:v>
                </c:pt>
                <c:pt idx="11">
                  <c:v>-5% to 0%</c:v>
                </c:pt>
                <c:pt idx="12">
                  <c:v>0% to 5%</c:v>
                </c:pt>
                <c:pt idx="13">
                  <c:v>5% to 10%</c:v>
                </c:pt>
                <c:pt idx="14">
                  <c:v>10% to 15%</c:v>
                </c:pt>
                <c:pt idx="15">
                  <c:v>15% to 20%</c:v>
                </c:pt>
                <c:pt idx="16">
                  <c:v>20% to 25%</c:v>
                </c:pt>
                <c:pt idx="17">
                  <c:v>25% to 30%</c:v>
                </c:pt>
                <c:pt idx="18">
                  <c:v>30% to 35%</c:v>
                </c:pt>
                <c:pt idx="19">
                  <c:v>35% to 40%</c:v>
                </c:pt>
                <c:pt idx="20">
                  <c:v>40% to 45%</c:v>
                </c:pt>
                <c:pt idx="21">
                  <c:v>45% to 50%</c:v>
                </c:pt>
                <c:pt idx="22">
                  <c:v>50% to 55%</c:v>
                </c:pt>
                <c:pt idx="23">
                  <c:v>55% to 60%</c:v>
                </c:pt>
              </c:strCache>
            </c:strRef>
          </c:cat>
          <c:val>
            <c:numRef>
              <c:f>'Section 10.5'!$H$9:$H$32</c:f>
              <c:numCache>
                <c:formatCode>General</c:formatCode>
                <c:ptCount val="24"/>
                <c:pt idx="0">
                  <c:v>0</c:v>
                </c:pt>
                <c:pt idx="1">
                  <c:v>0</c:v>
                </c:pt>
                <c:pt idx="2">
                  <c:v>0</c:v>
                </c:pt>
                <c:pt idx="3">
                  <c:v>1</c:v>
                </c:pt>
                <c:pt idx="4">
                  <c:v>2</c:v>
                </c:pt>
                <c:pt idx="5">
                  <c:v>0</c:v>
                </c:pt>
                <c:pt idx="6">
                  <c:v>1</c:v>
                </c:pt>
                <c:pt idx="7">
                  <c:v>2</c:v>
                </c:pt>
                <c:pt idx="8">
                  <c:v>0</c:v>
                </c:pt>
                <c:pt idx="9">
                  <c:v>5</c:v>
                </c:pt>
                <c:pt idx="10">
                  <c:v>8</c:v>
                </c:pt>
                <c:pt idx="11">
                  <c:v>6</c:v>
                </c:pt>
                <c:pt idx="12">
                  <c:v>6</c:v>
                </c:pt>
                <c:pt idx="13">
                  <c:v>8</c:v>
                </c:pt>
                <c:pt idx="14">
                  <c:v>9</c:v>
                </c:pt>
                <c:pt idx="15">
                  <c:v>12</c:v>
                </c:pt>
                <c:pt idx="16">
                  <c:v>10</c:v>
                </c:pt>
                <c:pt idx="17">
                  <c:v>5</c:v>
                </c:pt>
                <c:pt idx="18">
                  <c:v>11</c:v>
                </c:pt>
                <c:pt idx="19">
                  <c:v>4</c:v>
                </c:pt>
                <c:pt idx="20">
                  <c:v>2</c:v>
                </c:pt>
                <c:pt idx="21">
                  <c:v>1</c:v>
                </c:pt>
                <c:pt idx="22">
                  <c:v>2</c:v>
                </c:pt>
                <c:pt idx="23">
                  <c:v>0</c:v>
                </c:pt>
              </c:numCache>
            </c:numRef>
          </c:val>
          <c:extLst>
            <c:ext xmlns:c16="http://schemas.microsoft.com/office/drawing/2014/chart" uri="{C3380CC4-5D6E-409C-BE32-E72D297353CC}">
              <c16:uniqueId val="{00000000-5A9E-4C86-858C-BB0B8C5D6A70}"/>
            </c:ext>
          </c:extLst>
        </c:ser>
        <c:dLbls>
          <c:showLegendKey val="0"/>
          <c:showVal val="0"/>
          <c:showCatName val="0"/>
          <c:showSerName val="0"/>
          <c:showPercent val="0"/>
          <c:showBubbleSize val="0"/>
        </c:dLbls>
        <c:gapWidth val="0"/>
        <c:axId val="834712704"/>
        <c:axId val="834713264"/>
      </c:barChart>
      <c:catAx>
        <c:axId val="834712704"/>
        <c:scaling>
          <c:orientation val="minMax"/>
        </c:scaling>
        <c:delete val="0"/>
        <c:axPos val="b"/>
        <c:title>
          <c:tx>
            <c:rich>
              <a:bodyPr/>
              <a:lstStyle/>
              <a:p>
                <a:pPr>
                  <a:defRPr/>
                </a:pPr>
                <a:r>
                  <a:rPr lang="en-US"/>
                  <a:t>Range of Annual Returns</a:t>
                </a:r>
              </a:p>
            </c:rich>
          </c:tx>
          <c:overlay val="0"/>
        </c:title>
        <c:numFmt formatCode="General" sourceLinked="0"/>
        <c:majorTickMark val="out"/>
        <c:minorTickMark val="none"/>
        <c:tickLblPos val="nextTo"/>
        <c:txPr>
          <a:bodyPr rot="-5400000" vert="horz"/>
          <a:lstStyle/>
          <a:p>
            <a:pPr>
              <a:defRPr/>
            </a:pPr>
            <a:endParaRPr lang="en-US"/>
          </a:p>
        </c:txPr>
        <c:crossAx val="834713264"/>
        <c:crosses val="autoZero"/>
        <c:auto val="1"/>
        <c:lblAlgn val="ctr"/>
        <c:lblOffset val="100"/>
        <c:noMultiLvlLbl val="0"/>
      </c:catAx>
      <c:valAx>
        <c:axId val="834713264"/>
        <c:scaling>
          <c:orientation val="minMax"/>
        </c:scaling>
        <c:delete val="0"/>
        <c:axPos val="l"/>
        <c:majorGridlines/>
        <c:title>
          <c:tx>
            <c:rich>
              <a:bodyPr rot="-5400000" vert="horz"/>
              <a:lstStyle/>
              <a:p>
                <a:pPr>
                  <a:defRPr/>
                </a:pPr>
                <a:r>
                  <a:rPr lang="en-US"/>
                  <a:t>Number of Observations</a:t>
                </a:r>
              </a:p>
            </c:rich>
          </c:tx>
          <c:overlay val="0"/>
        </c:title>
        <c:numFmt formatCode="General" sourceLinked="1"/>
        <c:majorTickMark val="out"/>
        <c:minorTickMark val="none"/>
        <c:tickLblPos val="nextTo"/>
        <c:crossAx val="834712704"/>
        <c:crosses val="autoZero"/>
        <c:crossBetween val="between"/>
      </c:valAx>
    </c:plotArea>
    <c:plotVisOnly val="1"/>
    <c:dispBlanksAs val="gap"/>
    <c:showDLblsOverMax val="0"/>
  </c:chart>
  <c:printSettings>
    <c:headerFooter/>
    <c:pageMargins b="0.75000000000000189" l="0.70000000000000062" r="0.70000000000000062" t="0.750000000000001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overlay val="0"/>
    </c:title>
    <c:autoTitleDeleted val="0"/>
    <c:plotArea>
      <c:layout/>
      <c:barChart>
        <c:barDir val="col"/>
        <c:grouping val="clustered"/>
        <c:varyColors val="0"/>
        <c:ser>
          <c:idx val="0"/>
          <c:order val="0"/>
          <c:tx>
            <c:v>Frequency</c:v>
          </c:tx>
          <c:invertIfNegative val="0"/>
          <c:cat>
            <c:strRef>
              <c:f>Histogram!$A$2:$A$27</c:f>
              <c:strCache>
                <c:ptCount val="26"/>
                <c:pt idx="0">
                  <c:v>-60%</c:v>
                </c:pt>
                <c:pt idx="1">
                  <c:v>-55%</c:v>
                </c:pt>
                <c:pt idx="2">
                  <c:v>-50%</c:v>
                </c:pt>
                <c:pt idx="3">
                  <c:v>-45%</c:v>
                </c:pt>
                <c:pt idx="4">
                  <c:v>-40%</c:v>
                </c:pt>
                <c:pt idx="5">
                  <c:v>-35%</c:v>
                </c:pt>
                <c:pt idx="6">
                  <c:v>-30%</c:v>
                </c:pt>
                <c:pt idx="7">
                  <c:v>-25%</c:v>
                </c:pt>
                <c:pt idx="8">
                  <c:v>-20%</c:v>
                </c:pt>
                <c:pt idx="9">
                  <c:v>-15%</c:v>
                </c:pt>
                <c:pt idx="10">
                  <c:v>-10%</c:v>
                </c:pt>
                <c:pt idx="11">
                  <c:v>-5%</c:v>
                </c:pt>
                <c:pt idx="12">
                  <c:v>0%</c:v>
                </c:pt>
                <c:pt idx="13">
                  <c:v>5%</c:v>
                </c:pt>
                <c:pt idx="14">
                  <c:v>10%</c:v>
                </c:pt>
                <c:pt idx="15">
                  <c:v>15%</c:v>
                </c:pt>
                <c:pt idx="16">
                  <c:v>20%</c:v>
                </c:pt>
                <c:pt idx="17">
                  <c:v>25%</c:v>
                </c:pt>
                <c:pt idx="18">
                  <c:v>30%</c:v>
                </c:pt>
                <c:pt idx="19">
                  <c:v>35%</c:v>
                </c:pt>
                <c:pt idx="20">
                  <c:v>40%</c:v>
                </c:pt>
                <c:pt idx="21">
                  <c:v>45%</c:v>
                </c:pt>
                <c:pt idx="22">
                  <c:v>50%</c:v>
                </c:pt>
                <c:pt idx="23">
                  <c:v>55%</c:v>
                </c:pt>
                <c:pt idx="24">
                  <c:v>60%</c:v>
                </c:pt>
                <c:pt idx="25">
                  <c:v>More</c:v>
                </c:pt>
              </c:strCache>
            </c:strRef>
          </c:cat>
          <c:val>
            <c:numRef>
              <c:f>Histogram!$B$2:$B$27</c:f>
              <c:numCache>
                <c:formatCode>General</c:formatCode>
                <c:ptCount val="26"/>
                <c:pt idx="0">
                  <c:v>0</c:v>
                </c:pt>
                <c:pt idx="1">
                  <c:v>0</c:v>
                </c:pt>
                <c:pt idx="2">
                  <c:v>0</c:v>
                </c:pt>
                <c:pt idx="3">
                  <c:v>0</c:v>
                </c:pt>
                <c:pt idx="4">
                  <c:v>1</c:v>
                </c:pt>
                <c:pt idx="5">
                  <c:v>2</c:v>
                </c:pt>
                <c:pt idx="6">
                  <c:v>0</c:v>
                </c:pt>
                <c:pt idx="7">
                  <c:v>2</c:v>
                </c:pt>
                <c:pt idx="8">
                  <c:v>1</c:v>
                </c:pt>
                <c:pt idx="9">
                  <c:v>0</c:v>
                </c:pt>
                <c:pt idx="10">
                  <c:v>6</c:v>
                </c:pt>
                <c:pt idx="11">
                  <c:v>7</c:v>
                </c:pt>
                <c:pt idx="12">
                  <c:v>5</c:v>
                </c:pt>
                <c:pt idx="13">
                  <c:v>5</c:v>
                </c:pt>
                <c:pt idx="14">
                  <c:v>7</c:v>
                </c:pt>
                <c:pt idx="15">
                  <c:v>7</c:v>
                </c:pt>
                <c:pt idx="16">
                  <c:v>9</c:v>
                </c:pt>
                <c:pt idx="17">
                  <c:v>9</c:v>
                </c:pt>
                <c:pt idx="18">
                  <c:v>4</c:v>
                </c:pt>
                <c:pt idx="19">
                  <c:v>9</c:v>
                </c:pt>
                <c:pt idx="20">
                  <c:v>4</c:v>
                </c:pt>
                <c:pt idx="21">
                  <c:v>1</c:v>
                </c:pt>
                <c:pt idx="22">
                  <c:v>2</c:v>
                </c:pt>
                <c:pt idx="23">
                  <c:v>2</c:v>
                </c:pt>
                <c:pt idx="24">
                  <c:v>0</c:v>
                </c:pt>
                <c:pt idx="25">
                  <c:v>0</c:v>
                </c:pt>
              </c:numCache>
            </c:numRef>
          </c:val>
          <c:extLst>
            <c:ext xmlns:c16="http://schemas.microsoft.com/office/drawing/2014/chart" uri="{C3380CC4-5D6E-409C-BE32-E72D297353CC}">
              <c16:uniqueId val="{00000000-9FBC-4A33-A5A7-748CD983FE48}"/>
            </c:ext>
          </c:extLst>
        </c:ser>
        <c:dLbls>
          <c:showLegendKey val="0"/>
          <c:showVal val="0"/>
          <c:showCatName val="0"/>
          <c:showSerName val="0"/>
          <c:showPercent val="0"/>
          <c:showBubbleSize val="0"/>
        </c:dLbls>
        <c:gapWidth val="150"/>
        <c:axId val="834715504"/>
        <c:axId val="834716064"/>
      </c:barChart>
      <c:catAx>
        <c:axId val="834715504"/>
        <c:scaling>
          <c:orientation val="minMax"/>
        </c:scaling>
        <c:delete val="0"/>
        <c:axPos val="b"/>
        <c:title>
          <c:tx>
            <c:rich>
              <a:bodyPr/>
              <a:lstStyle/>
              <a:p>
                <a:pPr>
                  <a:defRPr/>
                </a:pPr>
                <a:r>
                  <a:rPr lang="en-US"/>
                  <a:t>Bin</a:t>
                </a:r>
              </a:p>
            </c:rich>
          </c:tx>
          <c:overlay val="0"/>
        </c:title>
        <c:numFmt formatCode="General" sourceLinked="0"/>
        <c:majorTickMark val="out"/>
        <c:minorTickMark val="none"/>
        <c:tickLblPos val="nextTo"/>
        <c:crossAx val="834716064"/>
        <c:crosses val="autoZero"/>
        <c:auto val="1"/>
        <c:lblAlgn val="ctr"/>
        <c:lblOffset val="100"/>
        <c:noMultiLvlLbl val="0"/>
      </c:catAx>
      <c:valAx>
        <c:axId val="834716064"/>
        <c:scaling>
          <c:orientation val="minMax"/>
        </c:scaling>
        <c:delete val="0"/>
        <c:axPos val="l"/>
        <c:title>
          <c:tx>
            <c:rich>
              <a:bodyPr/>
              <a:lstStyle/>
              <a:p>
                <a:pPr>
                  <a:defRPr/>
                </a:pPr>
                <a:r>
                  <a:rPr lang="en-US"/>
                  <a:t>Frequency</a:t>
                </a:r>
              </a:p>
            </c:rich>
          </c:tx>
          <c:overlay val="0"/>
        </c:title>
        <c:numFmt formatCode="General" sourceLinked="1"/>
        <c:majorTickMark val="out"/>
        <c:minorTickMark val="none"/>
        <c:tickLblPos val="nextTo"/>
        <c:crossAx val="834715504"/>
        <c:crosses val="autoZero"/>
        <c:crossBetween val="between"/>
      </c:valAx>
    </c:plotArea>
    <c:legend>
      <c:legendPos val="r"/>
      <c:overlay val="0"/>
    </c:legend>
    <c:plotVisOnly val="1"/>
    <c:dispBlanksAs val="gap"/>
    <c:showDLblsOverMax val="0"/>
  </c:chart>
  <c:printSettings>
    <c:headerFooter/>
    <c:pageMargins b="0.75000000000000144" l="0.70000000000000062" r="0.70000000000000062" t="0.750000000000001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[Chapter 10.xlsx]Pivot Chart!PivotTable3</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'Pivot Chart'!$B$1</c:f>
              <c:strCache>
                <c:ptCount val="1"/>
                <c:pt idx="0">
                  <c:v>Total</c:v>
                </c:pt>
              </c:strCache>
            </c:strRef>
          </c:tx>
          <c:spPr>
            <a:solidFill>
              <a:schemeClr val="accent1"/>
            </a:solidFill>
            <a:ln>
              <a:noFill/>
            </a:ln>
            <a:effectLst/>
          </c:spPr>
          <c:invertIfNegative val="0"/>
          <c:cat>
            <c:strRef>
              <c:f>'Pivot Chart'!$A$2:$A$6</c:f>
              <c:strCache>
                <c:ptCount val="4"/>
                <c:pt idx="0">
                  <c:v>CPI</c:v>
                </c:pt>
                <c:pt idx="1">
                  <c:v>Large-company stocks</c:v>
                </c:pt>
                <c:pt idx="2">
                  <c:v>Long-term gov't bonds</c:v>
                </c:pt>
                <c:pt idx="3">
                  <c:v>Treasury bills</c:v>
                </c:pt>
              </c:strCache>
            </c:strRef>
          </c:cat>
          <c:val>
            <c:numRef>
              <c:f>'Pivot Chart'!$B$2:$B$6</c:f>
              <c:numCache>
                <c:formatCode>General</c:formatCode>
                <c:ptCount val="4"/>
                <c:pt idx="0">
                  <c:v>2.9326315789473676E-2</c:v>
                </c:pt>
                <c:pt idx="1">
                  <c:v>0.12157473684210528</c:v>
                </c:pt>
                <c:pt idx="2">
                  <c:v>6.0332631578947353E-2</c:v>
                </c:pt>
                <c:pt idx="3">
                  <c:v>3.3378947368421043E-2</c:v>
                </c:pt>
              </c:numCache>
            </c:numRef>
          </c:val>
          <c:extLst>
            <c:ext xmlns:c16="http://schemas.microsoft.com/office/drawing/2014/chart" uri="{C3380CC4-5D6E-409C-BE32-E72D297353CC}">
              <c16:uniqueId val="{00000000-BFEB-43D1-B238-D6D0BE095A29}"/>
            </c:ext>
          </c:extLst>
        </c:ser>
        <c:dLbls>
          <c:showLegendKey val="0"/>
          <c:showVal val="0"/>
          <c:showCatName val="0"/>
          <c:showSerName val="0"/>
          <c:showPercent val="0"/>
          <c:showBubbleSize val="0"/>
        </c:dLbls>
        <c:gapWidth val="219"/>
        <c:overlap val="-27"/>
        <c:axId val="1271014240"/>
        <c:axId val="1281992640"/>
      </c:barChart>
      <c:catAx>
        <c:axId val="1271014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992640"/>
        <c:crosses val="autoZero"/>
        <c:auto val="1"/>
        <c:lblAlgn val="ctr"/>
        <c:lblOffset val="100"/>
        <c:noMultiLvlLbl val="0"/>
      </c:catAx>
      <c:valAx>
        <c:axId val="12819926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10142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Section 10.5'!A86"/><Relationship Id="rId13" Type="http://schemas.openxmlformats.org/officeDocument/2006/relationships/hyperlink" Target="#'Section 10.5'!A229"/><Relationship Id="rId3" Type="http://schemas.openxmlformats.org/officeDocument/2006/relationships/hyperlink" Target="#'Section 10.2'!A97"/><Relationship Id="rId7" Type="http://schemas.openxmlformats.org/officeDocument/2006/relationships/hyperlink" Target="#'Section 10.5'!A34"/><Relationship Id="rId12" Type="http://schemas.openxmlformats.org/officeDocument/2006/relationships/hyperlink" Target="#'Section 10.5'!A191"/><Relationship Id="rId17" Type="http://schemas.openxmlformats.org/officeDocument/2006/relationships/image" Target="../media/image1.PNG"/><Relationship Id="rId2" Type="http://schemas.openxmlformats.org/officeDocument/2006/relationships/hyperlink" Target="#'Section 10.2'!A70"/><Relationship Id="rId16" Type="http://schemas.openxmlformats.org/officeDocument/2006/relationships/hyperlink" Target="#'Pivot Tables'!A9"/><Relationship Id="rId1" Type="http://schemas.openxmlformats.org/officeDocument/2006/relationships/hyperlink" Target="#'Section 10.1'!A33"/><Relationship Id="rId6" Type="http://schemas.openxmlformats.org/officeDocument/2006/relationships/hyperlink" Target="#'Section 10.3'!A15"/><Relationship Id="rId11" Type="http://schemas.openxmlformats.org/officeDocument/2006/relationships/hyperlink" Target="#'Section 10.5'!A159"/><Relationship Id="rId5" Type="http://schemas.openxmlformats.org/officeDocument/2006/relationships/hyperlink" Target="#'Section 10.2'!A109"/><Relationship Id="rId15" Type="http://schemas.openxmlformats.org/officeDocument/2006/relationships/hyperlink" Target="#'Section 10.6'!A12"/><Relationship Id="rId10" Type="http://schemas.openxmlformats.org/officeDocument/2006/relationships/hyperlink" Target="#'Section 10.3'!A41"/><Relationship Id="rId4" Type="http://schemas.openxmlformats.org/officeDocument/2006/relationships/hyperlink" Target="#'Section 10.1'!A97"/><Relationship Id="rId9" Type="http://schemas.openxmlformats.org/officeDocument/2006/relationships/hyperlink" Target="#'Section 10.5'!A134"/><Relationship Id="rId14" Type="http://schemas.openxmlformats.org/officeDocument/2006/relationships/hyperlink" Target="#'Section 10.5'!A269"/></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chart" Target="../charts/chart1.xml"/><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22.PNG"/><Relationship Id="rId2" Type="http://schemas.openxmlformats.org/officeDocument/2006/relationships/image" Target="../media/image12.png"/><Relationship Id="rId1" Type="http://schemas.openxmlformats.org/officeDocument/2006/relationships/chart" Target="../charts/chart2.xml"/><Relationship Id="rId6" Type="http://schemas.openxmlformats.org/officeDocument/2006/relationships/image" Target="../media/image16.PNG"/><Relationship Id="rId11" Type="http://schemas.openxmlformats.org/officeDocument/2006/relationships/image" Target="../media/image21.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23.PNG"/></Relationships>
</file>

<file path=xl/drawings/_rels/drawing7.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3</xdr:col>
      <xdr:colOff>2743200</xdr:colOff>
      <xdr:row>11</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7051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Column</a:t>
          </a:r>
          <a:r>
            <a:rPr lang="en-US" sz="1400" b="1" baseline="0"/>
            <a:t> charts</a:t>
          </a:r>
          <a:endParaRPr lang="en-US" sz="1400" b="1"/>
        </a:p>
      </xdr:txBody>
    </xdr:sp>
    <xdr:clientData/>
  </xdr:twoCellAnchor>
  <xdr:oneCellAnchor>
    <xdr:from>
      <xdr:col>3</xdr:col>
      <xdr:colOff>0</xdr:colOff>
      <xdr:row>12</xdr:row>
      <xdr:rowOff>0</xdr:rowOff>
    </xdr:from>
    <xdr:ext cx="2743200" cy="27432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30003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COUNTIF</a:t>
          </a:r>
        </a:p>
      </xdr:txBody>
    </xdr:sp>
    <xdr:clientData/>
  </xdr:oneCellAnchor>
  <xdr:oneCellAnchor>
    <xdr:from>
      <xdr:col>3</xdr:col>
      <xdr:colOff>0</xdr:colOff>
      <xdr:row>13</xdr:row>
      <xdr:rowOff>0</xdr:rowOff>
    </xdr:from>
    <xdr:ext cx="2743200" cy="27432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1828800" y="32956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Sorting</a:t>
          </a:r>
          <a:r>
            <a:rPr lang="en-US" sz="1400" b="1" baseline="0"/>
            <a:t> data</a:t>
          </a:r>
          <a:endParaRPr lang="en-US" sz="1400" b="1"/>
        </a:p>
      </xdr:txBody>
    </xdr:sp>
    <xdr:clientData/>
  </xdr:oneCellAnchor>
  <xdr:oneCellAnchor>
    <xdr:from>
      <xdr:col>3</xdr:col>
      <xdr:colOff>0</xdr:colOff>
      <xdr:row>14</xdr:row>
      <xdr:rowOff>0</xdr:rowOff>
    </xdr:from>
    <xdr:ext cx="2743200" cy="274320"/>
    <xdr:sp macro="" textlink="">
      <xdr:nvSpPr>
        <xdr:cNvPr id="6" name="TextBox 5">
          <a:hlinkClick xmlns:r="http://schemas.openxmlformats.org/officeDocument/2006/relationships" r:id="rId4"/>
          <a:extLst>
            <a:ext uri="{FF2B5EF4-FFF2-40B4-BE49-F238E27FC236}">
              <a16:creationId xmlns:a16="http://schemas.microsoft.com/office/drawing/2014/main" id="{00000000-0008-0000-0000-000006000000}"/>
            </a:ext>
          </a:extLst>
        </xdr:cNvPr>
        <xdr:cNvSpPr txBox="1"/>
      </xdr:nvSpPr>
      <xdr:spPr>
        <a:xfrm>
          <a:off x="1828800" y="35909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Filtering</a:t>
          </a:r>
          <a:r>
            <a:rPr lang="en-US" sz="1400" b="1" baseline="0"/>
            <a:t> data</a:t>
          </a:r>
          <a:endParaRPr lang="en-US" sz="1400" b="1"/>
        </a:p>
      </xdr:txBody>
    </xdr:sp>
    <xdr:clientData/>
  </xdr:oneCellAnchor>
  <xdr:oneCellAnchor>
    <xdr:from>
      <xdr:col>3</xdr:col>
      <xdr:colOff>0</xdr:colOff>
      <xdr:row>15</xdr:row>
      <xdr:rowOff>0</xdr:rowOff>
    </xdr:from>
    <xdr:ext cx="2743200" cy="274320"/>
    <xdr:sp macro="" textlink="">
      <xdr:nvSpPr>
        <xdr:cNvPr id="7" name="TextBox 6">
          <a:hlinkClick xmlns:r="http://schemas.openxmlformats.org/officeDocument/2006/relationships" r:id="rId5"/>
          <a:extLst>
            <a:ext uri="{FF2B5EF4-FFF2-40B4-BE49-F238E27FC236}">
              <a16:creationId xmlns:a16="http://schemas.microsoft.com/office/drawing/2014/main" id="{00000000-0008-0000-0000-000007000000}"/>
            </a:ext>
          </a:extLst>
        </xdr:cNvPr>
        <xdr:cNvSpPr txBox="1"/>
      </xdr:nvSpPr>
      <xdr:spPr>
        <a:xfrm>
          <a:off x="1828800" y="38862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Rank</a:t>
          </a:r>
          <a:r>
            <a:rPr lang="en-US" sz="1400" b="1" baseline="0"/>
            <a:t> and percentile</a:t>
          </a:r>
          <a:endParaRPr lang="en-US" sz="1400" b="1"/>
        </a:p>
      </xdr:txBody>
    </xdr:sp>
    <xdr:clientData/>
  </xdr:oneCellAnchor>
  <xdr:oneCellAnchor>
    <xdr:from>
      <xdr:col>3</xdr:col>
      <xdr:colOff>0</xdr:colOff>
      <xdr:row>16</xdr:row>
      <xdr:rowOff>0</xdr:rowOff>
    </xdr:from>
    <xdr:ext cx="2743200" cy="274320"/>
    <xdr:sp macro="" textlink="">
      <xdr:nvSpPr>
        <xdr:cNvPr id="8" name="TextBox 7">
          <a:hlinkClick xmlns:r="http://schemas.openxmlformats.org/officeDocument/2006/relationships" r:id="rId6"/>
          <a:extLst>
            <a:ext uri="{FF2B5EF4-FFF2-40B4-BE49-F238E27FC236}">
              <a16:creationId xmlns:a16="http://schemas.microsoft.com/office/drawing/2014/main" id="{00000000-0008-0000-0000-000008000000}"/>
            </a:ext>
          </a:extLst>
        </xdr:cNvPr>
        <xdr:cNvSpPr txBox="1"/>
      </xdr:nvSpPr>
      <xdr:spPr>
        <a:xfrm>
          <a:off x="1828800" y="41814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AVERAGE</a:t>
          </a:r>
        </a:p>
      </xdr:txBody>
    </xdr:sp>
    <xdr:clientData/>
  </xdr:oneCellAnchor>
  <xdr:oneCellAnchor>
    <xdr:from>
      <xdr:col>3</xdr:col>
      <xdr:colOff>0</xdr:colOff>
      <xdr:row>18</xdr:row>
      <xdr:rowOff>0</xdr:rowOff>
    </xdr:from>
    <xdr:ext cx="2743200" cy="274320"/>
    <xdr:sp macro="" textlink="">
      <xdr:nvSpPr>
        <xdr:cNvPr id="9" name="TextBox 8">
          <a:hlinkClick xmlns:r="http://schemas.openxmlformats.org/officeDocument/2006/relationships" r:id="rId7"/>
          <a:extLst>
            <a:ext uri="{FF2B5EF4-FFF2-40B4-BE49-F238E27FC236}">
              <a16:creationId xmlns:a16="http://schemas.microsoft.com/office/drawing/2014/main" id="{00000000-0008-0000-0000-000009000000}"/>
            </a:ext>
          </a:extLst>
        </xdr:cNvPr>
        <xdr:cNvSpPr txBox="1"/>
      </xdr:nvSpPr>
      <xdr:spPr>
        <a:xfrm>
          <a:off x="1828800" y="47720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Frequency</a:t>
          </a:r>
          <a:r>
            <a:rPr lang="en-US" sz="1400" b="1" baseline="0"/>
            <a:t> distribution</a:t>
          </a:r>
          <a:endParaRPr lang="en-US" sz="1400" b="1"/>
        </a:p>
      </xdr:txBody>
    </xdr:sp>
    <xdr:clientData/>
  </xdr:oneCellAnchor>
  <xdr:oneCellAnchor>
    <xdr:from>
      <xdr:col>3</xdr:col>
      <xdr:colOff>0</xdr:colOff>
      <xdr:row>19</xdr:row>
      <xdr:rowOff>0</xdr:rowOff>
    </xdr:from>
    <xdr:ext cx="2743200" cy="274320"/>
    <xdr:sp macro="" textlink="">
      <xdr:nvSpPr>
        <xdr:cNvPr id="10" name="TextBox 9">
          <a:hlinkClick xmlns:r="http://schemas.openxmlformats.org/officeDocument/2006/relationships" r:id="rId8"/>
          <a:extLst>
            <a:ext uri="{FF2B5EF4-FFF2-40B4-BE49-F238E27FC236}">
              <a16:creationId xmlns:a16="http://schemas.microsoft.com/office/drawing/2014/main" id="{00000000-0008-0000-0000-00000A000000}"/>
            </a:ext>
          </a:extLst>
        </xdr:cNvPr>
        <xdr:cNvSpPr txBox="1"/>
      </xdr:nvSpPr>
      <xdr:spPr>
        <a:xfrm>
          <a:off x="1828800" y="50673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Frequency</a:t>
          </a:r>
          <a:r>
            <a:rPr lang="en-US" sz="1400" b="1" baseline="0"/>
            <a:t> distribution charts</a:t>
          </a:r>
          <a:endParaRPr lang="en-US" sz="1400" b="1"/>
        </a:p>
      </xdr:txBody>
    </xdr:sp>
    <xdr:clientData/>
  </xdr:oneCellAnchor>
  <xdr:oneCellAnchor>
    <xdr:from>
      <xdr:col>3</xdr:col>
      <xdr:colOff>0</xdr:colOff>
      <xdr:row>20</xdr:row>
      <xdr:rowOff>0</xdr:rowOff>
    </xdr:from>
    <xdr:ext cx="2743200" cy="274320"/>
    <xdr:sp macro="" textlink="">
      <xdr:nvSpPr>
        <xdr:cNvPr id="11" name="TextBox 10">
          <a:hlinkClick xmlns:r="http://schemas.openxmlformats.org/officeDocument/2006/relationships" r:id="rId9"/>
          <a:extLst>
            <a:ext uri="{FF2B5EF4-FFF2-40B4-BE49-F238E27FC236}">
              <a16:creationId xmlns:a16="http://schemas.microsoft.com/office/drawing/2014/main" id="{00000000-0008-0000-0000-00000B000000}"/>
            </a:ext>
          </a:extLst>
        </xdr:cNvPr>
        <xdr:cNvSpPr txBox="1"/>
      </xdr:nvSpPr>
      <xdr:spPr>
        <a:xfrm>
          <a:off x="1828800" y="53625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VAR</a:t>
          </a:r>
        </a:p>
      </xdr:txBody>
    </xdr:sp>
    <xdr:clientData/>
  </xdr:oneCellAnchor>
  <xdr:oneCellAnchor>
    <xdr:from>
      <xdr:col>3</xdr:col>
      <xdr:colOff>0</xdr:colOff>
      <xdr:row>21</xdr:row>
      <xdr:rowOff>0</xdr:rowOff>
    </xdr:from>
    <xdr:ext cx="2743200" cy="274320"/>
    <xdr:sp macro="" textlink="">
      <xdr:nvSpPr>
        <xdr:cNvPr id="12" name="TextBox 11">
          <a:hlinkClick xmlns:r="http://schemas.openxmlformats.org/officeDocument/2006/relationships" r:id="rId9"/>
          <a:extLst>
            <a:ext uri="{FF2B5EF4-FFF2-40B4-BE49-F238E27FC236}">
              <a16:creationId xmlns:a16="http://schemas.microsoft.com/office/drawing/2014/main" id="{00000000-0008-0000-0000-00000C000000}"/>
            </a:ext>
          </a:extLst>
        </xdr:cNvPr>
        <xdr:cNvSpPr txBox="1"/>
      </xdr:nvSpPr>
      <xdr:spPr>
        <a:xfrm>
          <a:off x="1828800" y="56578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STDEV</a:t>
          </a:r>
        </a:p>
      </xdr:txBody>
    </xdr:sp>
    <xdr:clientData/>
  </xdr:oneCellAnchor>
  <xdr:oneCellAnchor>
    <xdr:from>
      <xdr:col>3</xdr:col>
      <xdr:colOff>0</xdr:colOff>
      <xdr:row>17</xdr:row>
      <xdr:rowOff>0</xdr:rowOff>
    </xdr:from>
    <xdr:ext cx="2743200" cy="274320"/>
    <xdr:sp macro="" textlink="">
      <xdr:nvSpPr>
        <xdr:cNvPr id="14" name="TextBox 13">
          <a:hlinkClick xmlns:r="http://schemas.openxmlformats.org/officeDocument/2006/relationships" r:id="rId10"/>
          <a:extLst>
            <a:ext uri="{FF2B5EF4-FFF2-40B4-BE49-F238E27FC236}">
              <a16:creationId xmlns:a16="http://schemas.microsoft.com/office/drawing/2014/main" id="{00000000-0008-0000-0000-00000E000000}"/>
            </a:ext>
          </a:extLst>
        </xdr:cNvPr>
        <xdr:cNvSpPr txBox="1"/>
      </xdr:nvSpPr>
      <xdr:spPr>
        <a:xfrm>
          <a:off x="1828800" y="4476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Sorting</a:t>
          </a:r>
          <a:r>
            <a:rPr lang="en-US" sz="1400" b="1" baseline="0"/>
            <a:t> data (2)</a:t>
          </a:r>
          <a:endParaRPr lang="en-US" sz="1400" b="1"/>
        </a:p>
      </xdr:txBody>
    </xdr:sp>
    <xdr:clientData/>
  </xdr:oneCellAnchor>
  <xdr:oneCellAnchor>
    <xdr:from>
      <xdr:col>3</xdr:col>
      <xdr:colOff>0</xdr:colOff>
      <xdr:row>22</xdr:row>
      <xdr:rowOff>0</xdr:rowOff>
    </xdr:from>
    <xdr:ext cx="2743200" cy="274320"/>
    <xdr:sp macro="" textlink="">
      <xdr:nvSpPr>
        <xdr:cNvPr id="18" name="TextBox 17">
          <a:hlinkClick xmlns:r="http://schemas.openxmlformats.org/officeDocument/2006/relationships" r:id="rId11"/>
          <a:extLst>
            <a:ext uri="{FF2B5EF4-FFF2-40B4-BE49-F238E27FC236}">
              <a16:creationId xmlns:a16="http://schemas.microsoft.com/office/drawing/2014/main" id="{00000000-0008-0000-0000-000012000000}"/>
            </a:ext>
          </a:extLst>
        </xdr:cNvPr>
        <xdr:cNvSpPr txBox="1"/>
      </xdr:nvSpPr>
      <xdr:spPr>
        <a:xfrm>
          <a:off x="1828800" y="59531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VARP</a:t>
          </a:r>
        </a:p>
      </xdr:txBody>
    </xdr:sp>
    <xdr:clientData/>
  </xdr:oneCellAnchor>
  <xdr:oneCellAnchor>
    <xdr:from>
      <xdr:col>3</xdr:col>
      <xdr:colOff>0</xdr:colOff>
      <xdr:row>23</xdr:row>
      <xdr:rowOff>0</xdr:rowOff>
    </xdr:from>
    <xdr:ext cx="2743200" cy="274320"/>
    <xdr:sp macro="" textlink="">
      <xdr:nvSpPr>
        <xdr:cNvPr id="19" name="TextBox 18">
          <a:hlinkClick xmlns:r="http://schemas.openxmlformats.org/officeDocument/2006/relationships" r:id="rId11"/>
          <a:extLst>
            <a:ext uri="{FF2B5EF4-FFF2-40B4-BE49-F238E27FC236}">
              <a16:creationId xmlns:a16="http://schemas.microsoft.com/office/drawing/2014/main" id="{00000000-0008-0000-0000-000013000000}"/>
            </a:ext>
          </a:extLst>
        </xdr:cNvPr>
        <xdr:cNvSpPr txBox="1"/>
      </xdr:nvSpPr>
      <xdr:spPr>
        <a:xfrm>
          <a:off x="1828800" y="62484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STDEVP</a:t>
          </a:r>
        </a:p>
      </xdr:txBody>
    </xdr:sp>
    <xdr:clientData/>
  </xdr:oneCellAnchor>
  <xdr:oneCellAnchor>
    <xdr:from>
      <xdr:col>3</xdr:col>
      <xdr:colOff>0</xdr:colOff>
      <xdr:row>24</xdr:row>
      <xdr:rowOff>0</xdr:rowOff>
    </xdr:from>
    <xdr:ext cx="2743200" cy="274320"/>
    <xdr:sp macro="" textlink="">
      <xdr:nvSpPr>
        <xdr:cNvPr id="20" name="TextBox 19">
          <a:hlinkClick xmlns:r="http://schemas.openxmlformats.org/officeDocument/2006/relationships" r:id="rId12"/>
          <a:extLst>
            <a:ext uri="{FF2B5EF4-FFF2-40B4-BE49-F238E27FC236}">
              <a16:creationId xmlns:a16="http://schemas.microsoft.com/office/drawing/2014/main" id="{00000000-0008-0000-0000-000014000000}"/>
            </a:ext>
          </a:extLst>
        </xdr:cNvPr>
        <xdr:cNvSpPr txBox="1"/>
      </xdr:nvSpPr>
      <xdr:spPr>
        <a:xfrm>
          <a:off x="1828800" y="65436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NORMDIST</a:t>
          </a:r>
        </a:p>
      </xdr:txBody>
    </xdr:sp>
    <xdr:clientData/>
  </xdr:oneCellAnchor>
  <xdr:oneCellAnchor>
    <xdr:from>
      <xdr:col>3</xdr:col>
      <xdr:colOff>0</xdr:colOff>
      <xdr:row>25</xdr:row>
      <xdr:rowOff>0</xdr:rowOff>
    </xdr:from>
    <xdr:ext cx="2743200" cy="274320"/>
    <xdr:sp macro="" textlink="">
      <xdr:nvSpPr>
        <xdr:cNvPr id="24" name="TextBox 23">
          <a:hlinkClick xmlns:r="http://schemas.openxmlformats.org/officeDocument/2006/relationships" r:id="rId13"/>
          <a:extLst>
            <a:ext uri="{FF2B5EF4-FFF2-40B4-BE49-F238E27FC236}">
              <a16:creationId xmlns:a16="http://schemas.microsoft.com/office/drawing/2014/main" id="{00000000-0008-0000-0000-000018000000}"/>
            </a:ext>
          </a:extLst>
        </xdr:cNvPr>
        <xdr:cNvSpPr txBox="1"/>
      </xdr:nvSpPr>
      <xdr:spPr>
        <a:xfrm>
          <a:off x="1828800" y="68389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NORMINV</a:t>
          </a:r>
        </a:p>
      </xdr:txBody>
    </xdr:sp>
    <xdr:clientData/>
  </xdr:oneCellAnchor>
  <xdr:oneCellAnchor>
    <xdr:from>
      <xdr:col>3</xdr:col>
      <xdr:colOff>0</xdr:colOff>
      <xdr:row>26</xdr:row>
      <xdr:rowOff>0</xdr:rowOff>
    </xdr:from>
    <xdr:ext cx="2743200" cy="274320"/>
    <xdr:sp macro="" textlink="">
      <xdr:nvSpPr>
        <xdr:cNvPr id="25" name="TextBox 24">
          <a:hlinkClick xmlns:r="http://schemas.openxmlformats.org/officeDocument/2006/relationships" r:id="rId14"/>
          <a:extLst>
            <a:ext uri="{FF2B5EF4-FFF2-40B4-BE49-F238E27FC236}">
              <a16:creationId xmlns:a16="http://schemas.microsoft.com/office/drawing/2014/main" id="{00000000-0008-0000-0000-000019000000}"/>
            </a:ext>
          </a:extLst>
        </xdr:cNvPr>
        <xdr:cNvSpPr txBox="1"/>
      </xdr:nvSpPr>
      <xdr:spPr>
        <a:xfrm>
          <a:off x="1828800" y="71342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Descriptive statistics</a:t>
          </a:r>
        </a:p>
      </xdr:txBody>
    </xdr:sp>
    <xdr:clientData/>
  </xdr:oneCellAnchor>
  <xdr:oneCellAnchor>
    <xdr:from>
      <xdr:col>3</xdr:col>
      <xdr:colOff>0</xdr:colOff>
      <xdr:row>27</xdr:row>
      <xdr:rowOff>0</xdr:rowOff>
    </xdr:from>
    <xdr:ext cx="2743200" cy="274320"/>
    <xdr:sp macro="" textlink="">
      <xdr:nvSpPr>
        <xdr:cNvPr id="22" name="TextBox 21">
          <a:hlinkClick xmlns:r="http://schemas.openxmlformats.org/officeDocument/2006/relationships" r:id="rId15"/>
          <a:extLst>
            <a:ext uri="{FF2B5EF4-FFF2-40B4-BE49-F238E27FC236}">
              <a16:creationId xmlns:a16="http://schemas.microsoft.com/office/drawing/2014/main" id="{00000000-0008-0000-0000-000016000000}"/>
            </a:ext>
          </a:extLst>
        </xdr:cNvPr>
        <xdr:cNvSpPr txBox="1"/>
      </xdr:nvSpPr>
      <xdr:spPr>
        <a:xfrm>
          <a:off x="1828800" y="74295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GEOMEAN</a:t>
          </a:r>
        </a:p>
      </xdr:txBody>
    </xdr:sp>
    <xdr:clientData/>
  </xdr:oneCellAnchor>
  <xdr:oneCellAnchor>
    <xdr:from>
      <xdr:col>2</xdr:col>
      <xdr:colOff>609599</xdr:colOff>
      <xdr:row>28</xdr:row>
      <xdr:rowOff>0</xdr:rowOff>
    </xdr:from>
    <xdr:ext cx="2743200" cy="274320"/>
    <xdr:sp macro="" textlink="">
      <xdr:nvSpPr>
        <xdr:cNvPr id="26" name="TextBox 25">
          <a:hlinkClick xmlns:r="http://schemas.openxmlformats.org/officeDocument/2006/relationships" r:id="rId16"/>
          <a:extLst>
            <a:ext uri="{FF2B5EF4-FFF2-40B4-BE49-F238E27FC236}">
              <a16:creationId xmlns:a16="http://schemas.microsoft.com/office/drawing/2014/main" id="{00000000-0008-0000-0000-00001A000000}"/>
            </a:ext>
          </a:extLst>
        </xdr:cNvPr>
        <xdr:cNvSpPr txBox="1"/>
      </xdr:nvSpPr>
      <xdr:spPr>
        <a:xfrm>
          <a:off x="1828799" y="77247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Pivot Tables</a:t>
          </a:r>
        </a:p>
      </xdr:txBody>
    </xdr:sp>
    <xdr:clientData/>
  </xdr:oneCellAnchor>
  <xdr:twoCellAnchor editAs="oneCell">
    <xdr:from>
      <xdr:col>4</xdr:col>
      <xdr:colOff>0</xdr:colOff>
      <xdr:row>38</xdr:row>
      <xdr:rowOff>0</xdr:rowOff>
    </xdr:from>
    <xdr:to>
      <xdr:col>4</xdr:col>
      <xdr:colOff>514422</xdr:colOff>
      <xdr:row>39</xdr:row>
      <xdr:rowOff>28607</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4667250" y="10106025"/>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552449</xdr:colOff>
      <xdr:row>7</xdr:row>
      <xdr:rowOff>28575</xdr:rowOff>
    </xdr:from>
    <xdr:to>
      <xdr:col>9</xdr:col>
      <xdr:colOff>9524</xdr:colOff>
      <xdr:row>30</xdr:row>
      <xdr:rowOff>38100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0</xdr:colOff>
      <xdr:row>33</xdr:row>
      <xdr:rowOff>552450</xdr:rowOff>
    </xdr:from>
    <xdr:to>
      <xdr:col>6</xdr:col>
      <xdr:colOff>895350</xdr:colOff>
      <xdr:row>60</xdr:row>
      <xdr:rowOff>38100</xdr:rowOff>
    </xdr:to>
    <xdr:pic>
      <xdr:nvPicPr>
        <xdr:cNvPr id="6" name="Picture 5" descr="Invert.BMP">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2276475" y="7686675"/>
          <a:ext cx="3838575" cy="5286375"/>
        </a:xfrm>
        <a:prstGeom prst="rect">
          <a:avLst/>
        </a:prstGeom>
      </xdr:spPr>
    </xdr:pic>
    <xdr:clientData/>
  </xdr:twoCellAnchor>
  <xdr:twoCellAnchor editAs="oneCell">
    <xdr:from>
      <xdr:col>6</xdr:col>
      <xdr:colOff>57150</xdr:colOff>
      <xdr:row>96</xdr:row>
      <xdr:rowOff>142875</xdr:rowOff>
    </xdr:from>
    <xdr:to>
      <xdr:col>6</xdr:col>
      <xdr:colOff>228600</xdr:colOff>
      <xdr:row>97</xdr:row>
      <xdr:rowOff>133350</xdr:rowOff>
    </xdr:to>
    <xdr:pic>
      <xdr:nvPicPr>
        <xdr:cNvPr id="8" name="Picture 7" descr="Filter.BMP">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3"/>
        <a:stretch>
          <a:fillRect/>
        </a:stretch>
      </xdr:blipFill>
      <xdr:spPr>
        <a:xfrm>
          <a:off x="5276850" y="22278975"/>
          <a:ext cx="171450" cy="190500"/>
        </a:xfrm>
        <a:prstGeom prst="rect">
          <a:avLst/>
        </a:prstGeom>
      </xdr:spPr>
    </xdr:pic>
    <xdr:clientData/>
  </xdr:twoCellAnchor>
  <xdr:twoCellAnchor editAs="oneCell">
    <xdr:from>
      <xdr:col>6</xdr:col>
      <xdr:colOff>0</xdr:colOff>
      <xdr:row>100</xdr:row>
      <xdr:rowOff>0</xdr:rowOff>
    </xdr:from>
    <xdr:to>
      <xdr:col>6</xdr:col>
      <xdr:colOff>209550</xdr:colOff>
      <xdr:row>100</xdr:row>
      <xdr:rowOff>180975</xdr:rowOff>
    </xdr:to>
    <xdr:pic>
      <xdr:nvPicPr>
        <xdr:cNvPr id="9" name="Picture 8" descr="Filter2.BMP">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4"/>
        <a:stretch>
          <a:fillRect/>
        </a:stretch>
      </xdr:blipFill>
      <xdr:spPr>
        <a:xfrm>
          <a:off x="5219700" y="23936325"/>
          <a:ext cx="209550" cy="180975"/>
        </a:xfrm>
        <a:prstGeom prst="rect">
          <a:avLst/>
        </a:prstGeom>
      </xdr:spPr>
    </xdr:pic>
    <xdr:clientData/>
  </xdr:twoCellAnchor>
  <xdr:twoCellAnchor editAs="oneCell">
    <xdr:from>
      <xdr:col>6</xdr:col>
      <xdr:colOff>0</xdr:colOff>
      <xdr:row>102</xdr:row>
      <xdr:rowOff>0</xdr:rowOff>
    </xdr:from>
    <xdr:to>
      <xdr:col>6</xdr:col>
      <xdr:colOff>209550</xdr:colOff>
      <xdr:row>102</xdr:row>
      <xdr:rowOff>180975</xdr:rowOff>
    </xdr:to>
    <xdr:pic>
      <xdr:nvPicPr>
        <xdr:cNvPr id="10" name="Picture 9" descr="Filter3.BMP">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5"/>
        <a:stretch>
          <a:fillRect/>
        </a:stretch>
      </xdr:blipFill>
      <xdr:spPr>
        <a:xfrm>
          <a:off x="5219700" y="24336375"/>
          <a:ext cx="209550" cy="180975"/>
        </a:xfrm>
        <a:prstGeom prst="rect">
          <a:avLst/>
        </a:prstGeom>
      </xdr:spPr>
    </xdr:pic>
    <xdr:clientData/>
  </xdr:twoCellAnchor>
  <xdr:twoCellAnchor editAs="oneCell">
    <xdr:from>
      <xdr:col>2</xdr:col>
      <xdr:colOff>38100</xdr:colOff>
      <xdr:row>72</xdr:row>
      <xdr:rowOff>0</xdr:rowOff>
    </xdr:from>
    <xdr:to>
      <xdr:col>7</xdr:col>
      <xdr:colOff>886628</xdr:colOff>
      <xdr:row>85</xdr:row>
      <xdr:rowOff>38468</xdr:rowOff>
    </xdr:to>
    <xdr:pic>
      <xdr:nvPicPr>
        <xdr:cNvPr id="7" name="Picture 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33500" y="15754350"/>
          <a:ext cx="5753903" cy="2638793"/>
        </a:xfrm>
        <a:prstGeom prst="rect">
          <a:avLst/>
        </a:prstGeom>
      </xdr:spPr>
    </xdr:pic>
    <xdr:clientData/>
  </xdr:twoCellAnchor>
  <xdr:twoCellAnchor editAs="oneCell">
    <xdr:from>
      <xdr:col>2</xdr:col>
      <xdr:colOff>0</xdr:colOff>
      <xdr:row>111</xdr:row>
      <xdr:rowOff>0</xdr:rowOff>
    </xdr:from>
    <xdr:to>
      <xdr:col>5</xdr:col>
      <xdr:colOff>895886</xdr:colOff>
      <xdr:row>121</xdr:row>
      <xdr:rowOff>47911</xdr:rowOff>
    </xdr:to>
    <xdr:pic>
      <xdr:nvPicPr>
        <xdr:cNvPr id="11" name="Picture 10"/>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95400" y="26555700"/>
          <a:ext cx="3839111" cy="2048161"/>
        </a:xfrm>
        <a:prstGeom prst="rect">
          <a:avLst/>
        </a:prstGeom>
      </xdr:spPr>
    </xdr:pic>
    <xdr:clientData/>
  </xdr:twoCellAnchor>
  <xdr:twoCellAnchor editAs="oneCell">
    <xdr:from>
      <xdr:col>2</xdr:col>
      <xdr:colOff>0</xdr:colOff>
      <xdr:row>124</xdr:row>
      <xdr:rowOff>0</xdr:rowOff>
    </xdr:from>
    <xdr:to>
      <xdr:col>5</xdr:col>
      <xdr:colOff>914938</xdr:colOff>
      <xdr:row>135</xdr:row>
      <xdr:rowOff>162255</xdr:rowOff>
    </xdr:to>
    <xdr:pic>
      <xdr:nvPicPr>
        <xdr:cNvPr id="12" name="Picture 11"/>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95400" y="29156025"/>
          <a:ext cx="3858163" cy="23625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723900</xdr:colOff>
      <xdr:row>43</xdr:row>
      <xdr:rowOff>0</xdr:rowOff>
    </xdr:from>
    <xdr:to>
      <xdr:col>7</xdr:col>
      <xdr:colOff>504825</xdr:colOff>
      <xdr:row>55</xdr:row>
      <xdr:rowOff>171450</xdr:rowOff>
    </xdr:to>
    <xdr:pic>
      <xdr:nvPicPr>
        <xdr:cNvPr id="4" name="Picture 3" descr="Sort.BMP">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1038225" y="10353675"/>
          <a:ext cx="5667375" cy="2571750"/>
        </a:xfrm>
        <a:prstGeom prst="rect">
          <a:avLst/>
        </a:prstGeom>
      </xdr:spPr>
    </xdr:pic>
    <xdr:clientData/>
  </xdr:twoCellAnchor>
  <xdr:twoCellAnchor editAs="oneCell">
    <xdr:from>
      <xdr:col>2</xdr:col>
      <xdr:colOff>314325</xdr:colOff>
      <xdr:row>16</xdr:row>
      <xdr:rowOff>161925</xdr:rowOff>
    </xdr:from>
    <xdr:to>
      <xdr:col>8</xdr:col>
      <xdr:colOff>181778</xdr:colOff>
      <xdr:row>34</xdr:row>
      <xdr:rowOff>480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09725" y="4514850"/>
          <a:ext cx="5753903" cy="3439005"/>
        </a:xfrm>
        <a:prstGeom prst="rect">
          <a:avLst/>
        </a:prstGeom>
      </xdr:spPr>
    </xdr:pic>
    <xdr:clientData/>
  </xdr:twoCellAnchor>
  <xdr:twoCellAnchor editAs="oneCell">
    <xdr:from>
      <xdr:col>2</xdr:col>
      <xdr:colOff>161925</xdr:colOff>
      <xdr:row>59</xdr:row>
      <xdr:rowOff>0</xdr:rowOff>
    </xdr:from>
    <xdr:to>
      <xdr:col>6</xdr:col>
      <xdr:colOff>648316</xdr:colOff>
      <xdr:row>68</xdr:row>
      <xdr:rowOff>9778</xdr:rowOff>
    </xdr:to>
    <xdr:pic>
      <xdr:nvPicPr>
        <xdr:cNvPr id="6" name="Pictur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7325" y="13954125"/>
          <a:ext cx="4410691" cy="18100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61</xdr:row>
      <xdr:rowOff>95249</xdr:rowOff>
    </xdr:from>
    <xdr:to>
      <xdr:col>9</xdr:col>
      <xdr:colOff>371475</xdr:colOff>
      <xdr:row>84</xdr:row>
      <xdr:rowOff>9525</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0</xdr:colOff>
      <xdr:row>109</xdr:row>
      <xdr:rowOff>0</xdr:rowOff>
    </xdr:from>
    <xdr:to>
      <xdr:col>5</xdr:col>
      <xdr:colOff>857250</xdr:colOff>
      <xdr:row>123</xdr:row>
      <xdr:rowOff>0</xdr:rowOff>
    </xdr:to>
    <xdr:pic>
      <xdr:nvPicPr>
        <xdr:cNvPr id="14" name="Picture 13" descr="Histogram2.BMP">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2"/>
        <a:stretch>
          <a:fillRect/>
        </a:stretch>
      </xdr:blipFill>
      <xdr:spPr>
        <a:xfrm>
          <a:off x="1295400" y="24936450"/>
          <a:ext cx="3800475" cy="2800350"/>
        </a:xfrm>
        <a:prstGeom prst="rect">
          <a:avLst/>
        </a:prstGeom>
      </xdr:spPr>
    </xdr:pic>
    <xdr:clientData/>
  </xdr:twoCellAnchor>
  <xdr:twoCellAnchor editAs="oneCell">
    <xdr:from>
      <xdr:col>2</xdr:col>
      <xdr:colOff>0</xdr:colOff>
      <xdr:row>96</xdr:row>
      <xdr:rowOff>0</xdr:rowOff>
    </xdr:from>
    <xdr:to>
      <xdr:col>5</xdr:col>
      <xdr:colOff>800100</xdr:colOff>
      <xdr:row>105</xdr:row>
      <xdr:rowOff>66675</xdr:rowOff>
    </xdr:to>
    <xdr:pic>
      <xdr:nvPicPr>
        <xdr:cNvPr id="16" name="Picture 15" descr="Histogram1.BMP">
          <a:extLst>
            <a:ext uri="{FF2B5EF4-FFF2-40B4-BE49-F238E27FC236}">
              <a16:creationId xmlns:a16="http://schemas.microsoft.com/office/drawing/2014/main" id="{00000000-0008-0000-0600-000010000000}"/>
            </a:ext>
          </a:extLst>
        </xdr:cNvPr>
        <xdr:cNvPicPr>
          <a:picLocks noChangeAspect="1"/>
        </xdr:cNvPicPr>
      </xdr:nvPicPr>
      <xdr:blipFill>
        <a:blip xmlns:r="http://schemas.openxmlformats.org/officeDocument/2006/relationships" r:embed="rId3"/>
        <a:stretch>
          <a:fillRect/>
        </a:stretch>
      </xdr:blipFill>
      <xdr:spPr>
        <a:xfrm>
          <a:off x="1295400" y="22336125"/>
          <a:ext cx="3743325" cy="1866900"/>
        </a:xfrm>
        <a:prstGeom prst="rect">
          <a:avLst/>
        </a:prstGeom>
      </xdr:spPr>
    </xdr:pic>
    <xdr:clientData/>
  </xdr:twoCellAnchor>
  <xdr:twoCellAnchor editAs="oneCell">
    <xdr:from>
      <xdr:col>1</xdr:col>
      <xdr:colOff>1028700</xdr:colOff>
      <xdr:row>42</xdr:row>
      <xdr:rowOff>66675</xdr:rowOff>
    </xdr:from>
    <xdr:to>
      <xdr:col>7</xdr:col>
      <xdr:colOff>839003</xdr:colOff>
      <xdr:row>56</xdr:row>
      <xdr:rowOff>48013</xdr:rowOff>
    </xdr:to>
    <xdr:pic>
      <xdr:nvPicPr>
        <xdr:cNvPr id="8" name="Picture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025" y="10020300"/>
          <a:ext cx="5753903" cy="2781688"/>
        </a:xfrm>
        <a:prstGeom prst="rect">
          <a:avLst/>
        </a:prstGeom>
      </xdr:spPr>
    </xdr:pic>
    <xdr:clientData/>
  </xdr:twoCellAnchor>
  <xdr:twoCellAnchor editAs="oneCell">
    <xdr:from>
      <xdr:col>1</xdr:col>
      <xdr:colOff>485775</xdr:colOff>
      <xdr:row>135</xdr:row>
      <xdr:rowOff>171451</xdr:rowOff>
    </xdr:from>
    <xdr:to>
      <xdr:col>6</xdr:col>
      <xdr:colOff>607859</xdr:colOff>
      <xdr:row>151</xdr:row>
      <xdr:rowOff>1</xdr:rowOff>
    </xdr:to>
    <xdr:pic>
      <xdr:nvPicPr>
        <xdr:cNvPr id="9" name="Picture 8"/>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00100" y="31127701"/>
          <a:ext cx="5084609" cy="3028950"/>
        </a:xfrm>
        <a:prstGeom prst="rect">
          <a:avLst/>
        </a:prstGeom>
      </xdr:spPr>
    </xdr:pic>
    <xdr:clientData/>
  </xdr:twoCellAnchor>
  <xdr:twoCellAnchor editAs="oneCell">
    <xdr:from>
      <xdr:col>6</xdr:col>
      <xdr:colOff>942975</xdr:colOff>
      <xdr:row>135</xdr:row>
      <xdr:rowOff>152400</xdr:rowOff>
    </xdr:from>
    <xdr:to>
      <xdr:col>12</xdr:col>
      <xdr:colOff>152400</xdr:colOff>
      <xdr:row>151</xdr:row>
      <xdr:rowOff>29875</xdr:rowOff>
    </xdr:to>
    <xdr:pic>
      <xdr:nvPicPr>
        <xdr:cNvPr id="10" name="Picture 9"/>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219825" y="31108650"/>
          <a:ext cx="5095875" cy="3077875"/>
        </a:xfrm>
        <a:prstGeom prst="rect">
          <a:avLst/>
        </a:prstGeom>
      </xdr:spPr>
    </xdr:pic>
    <xdr:clientData/>
  </xdr:twoCellAnchor>
  <xdr:twoCellAnchor editAs="oneCell">
    <xdr:from>
      <xdr:col>1</xdr:col>
      <xdr:colOff>400051</xdr:colOff>
      <xdr:row>160</xdr:row>
      <xdr:rowOff>19050</xdr:rowOff>
    </xdr:from>
    <xdr:to>
      <xdr:col>6</xdr:col>
      <xdr:colOff>539032</xdr:colOff>
      <xdr:row>175</xdr:row>
      <xdr:rowOff>76200</xdr:rowOff>
    </xdr:to>
    <xdr:pic>
      <xdr:nvPicPr>
        <xdr:cNvPr id="12" name="Picture 11"/>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14376" y="37376100"/>
          <a:ext cx="5101506" cy="3057525"/>
        </a:xfrm>
        <a:prstGeom prst="rect">
          <a:avLst/>
        </a:prstGeom>
      </xdr:spPr>
    </xdr:pic>
    <xdr:clientData/>
  </xdr:twoCellAnchor>
  <xdr:twoCellAnchor editAs="oneCell">
    <xdr:from>
      <xdr:col>7</xdr:col>
      <xdr:colOff>19050</xdr:colOff>
      <xdr:row>160</xdr:row>
      <xdr:rowOff>28575</xdr:rowOff>
    </xdr:from>
    <xdr:to>
      <xdr:col>11</xdr:col>
      <xdr:colOff>895350</xdr:colOff>
      <xdr:row>175</xdr:row>
      <xdr:rowOff>104873</xdr:rowOff>
    </xdr:to>
    <xdr:pic>
      <xdr:nvPicPr>
        <xdr:cNvPr id="13" name="Picture 12"/>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276975" y="37385625"/>
          <a:ext cx="4800600" cy="3076673"/>
        </a:xfrm>
        <a:prstGeom prst="rect">
          <a:avLst/>
        </a:prstGeom>
      </xdr:spPr>
    </xdr:pic>
    <xdr:clientData/>
  </xdr:twoCellAnchor>
  <xdr:twoCellAnchor editAs="oneCell">
    <xdr:from>
      <xdr:col>2</xdr:col>
      <xdr:colOff>57150</xdr:colOff>
      <xdr:row>192</xdr:row>
      <xdr:rowOff>142875</xdr:rowOff>
    </xdr:from>
    <xdr:to>
      <xdr:col>7</xdr:col>
      <xdr:colOff>886625</xdr:colOff>
      <xdr:row>208</xdr:row>
      <xdr:rowOff>143322</xdr:rowOff>
    </xdr:to>
    <xdr:pic>
      <xdr:nvPicPr>
        <xdr:cNvPr id="15" name="Picture 14"/>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409700" y="44900850"/>
          <a:ext cx="5734850" cy="3200847"/>
        </a:xfrm>
        <a:prstGeom prst="rect">
          <a:avLst/>
        </a:prstGeom>
      </xdr:spPr>
    </xdr:pic>
    <xdr:clientData/>
  </xdr:twoCellAnchor>
  <xdr:twoCellAnchor editAs="oneCell">
    <xdr:from>
      <xdr:col>2</xdr:col>
      <xdr:colOff>0</xdr:colOff>
      <xdr:row>230</xdr:row>
      <xdr:rowOff>123825</xdr:rowOff>
    </xdr:from>
    <xdr:to>
      <xdr:col>7</xdr:col>
      <xdr:colOff>610370</xdr:colOff>
      <xdr:row>245</xdr:row>
      <xdr:rowOff>105191</xdr:rowOff>
    </xdr:to>
    <xdr:pic>
      <xdr:nvPicPr>
        <xdr:cNvPr id="19" name="Picture 18"/>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352550" y="53482875"/>
          <a:ext cx="5515745" cy="2981741"/>
        </a:xfrm>
        <a:prstGeom prst="rect">
          <a:avLst/>
        </a:prstGeom>
      </xdr:spPr>
    </xdr:pic>
    <xdr:clientData/>
  </xdr:twoCellAnchor>
  <xdr:twoCellAnchor editAs="oneCell">
    <xdr:from>
      <xdr:col>2</xdr:col>
      <xdr:colOff>171450</xdr:colOff>
      <xdr:row>271</xdr:row>
      <xdr:rowOff>0</xdr:rowOff>
    </xdr:from>
    <xdr:to>
      <xdr:col>6</xdr:col>
      <xdr:colOff>10050</xdr:colOff>
      <xdr:row>280</xdr:row>
      <xdr:rowOff>152673</xdr:rowOff>
    </xdr:to>
    <xdr:pic>
      <xdr:nvPicPr>
        <xdr:cNvPr id="20" name="Picture 19"/>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524000" y="61979175"/>
          <a:ext cx="3762900" cy="1952898"/>
        </a:xfrm>
        <a:prstGeom prst="rect">
          <a:avLst/>
        </a:prstGeom>
      </xdr:spPr>
    </xdr:pic>
    <xdr:clientData/>
  </xdr:twoCellAnchor>
  <xdr:twoCellAnchor editAs="oneCell">
    <xdr:from>
      <xdr:col>2</xdr:col>
      <xdr:colOff>104775</xdr:colOff>
      <xdr:row>283</xdr:row>
      <xdr:rowOff>0</xdr:rowOff>
    </xdr:from>
    <xdr:to>
      <xdr:col>6</xdr:col>
      <xdr:colOff>67217</xdr:colOff>
      <xdr:row>300</xdr:row>
      <xdr:rowOff>67159</xdr:rowOff>
    </xdr:to>
    <xdr:pic>
      <xdr:nvPicPr>
        <xdr:cNvPr id="22" name="Picture 21"/>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457325" y="64379475"/>
          <a:ext cx="3886742" cy="34675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38099</xdr:colOff>
      <xdr:row>9</xdr:row>
      <xdr:rowOff>95250</xdr:rowOff>
    </xdr:from>
    <xdr:to>
      <xdr:col>13</xdr:col>
      <xdr:colOff>161924</xdr:colOff>
      <xdr:row>27</xdr:row>
      <xdr:rowOff>123825</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666750</xdr:colOff>
      <xdr:row>13</xdr:row>
      <xdr:rowOff>190500</xdr:rowOff>
    </xdr:from>
    <xdr:to>
      <xdr:col>6</xdr:col>
      <xdr:colOff>962751</xdr:colOff>
      <xdr:row>30</xdr:row>
      <xdr:rowOff>19501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075" y="4143375"/>
          <a:ext cx="5201376" cy="32294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552450</xdr:colOff>
      <xdr:row>10</xdr:row>
      <xdr:rowOff>104775</xdr:rowOff>
    </xdr:from>
    <xdr:to>
      <xdr:col>5</xdr:col>
      <xdr:colOff>895350</xdr:colOff>
      <xdr:row>25</xdr:row>
      <xdr:rowOff>59429</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7850" y="3657600"/>
          <a:ext cx="3286125" cy="2955029"/>
        </a:xfrm>
        <a:prstGeom prst="rect">
          <a:avLst/>
        </a:prstGeom>
      </xdr:spPr>
    </xdr:pic>
    <xdr:clientData/>
  </xdr:twoCellAnchor>
  <xdr:twoCellAnchor editAs="oneCell">
    <xdr:from>
      <xdr:col>1</xdr:col>
      <xdr:colOff>962025</xdr:colOff>
      <xdr:row>28</xdr:row>
      <xdr:rowOff>161925</xdr:rowOff>
    </xdr:from>
    <xdr:to>
      <xdr:col>12</xdr:col>
      <xdr:colOff>228600</xdr:colOff>
      <xdr:row>56</xdr:row>
      <xdr:rowOff>31859</xdr:rowOff>
    </xdr:to>
    <xdr:pic>
      <xdr:nvPicPr>
        <xdr:cNvPr id="6" name="Picture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6350" y="7515225"/>
          <a:ext cx="10058400" cy="5470634"/>
        </a:xfrm>
        <a:prstGeom prst="rect">
          <a:avLst/>
        </a:prstGeom>
      </xdr:spPr>
    </xdr:pic>
    <xdr:clientData/>
  </xdr:twoCellAnchor>
  <xdr:twoCellAnchor editAs="oneCell">
    <xdr:from>
      <xdr:col>2</xdr:col>
      <xdr:colOff>476250</xdr:colOff>
      <xdr:row>60</xdr:row>
      <xdr:rowOff>95250</xdr:rowOff>
    </xdr:from>
    <xdr:to>
      <xdr:col>5</xdr:col>
      <xdr:colOff>933450</xdr:colOff>
      <xdr:row>75</xdr:row>
      <xdr:rowOff>159562</xdr:rowOff>
    </xdr:to>
    <xdr:pic>
      <xdr:nvPicPr>
        <xdr:cNvPr id="7" name="Picture 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771650" y="14449425"/>
          <a:ext cx="3400425" cy="306468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11</xdr:col>
      <xdr:colOff>304800</xdr:colOff>
      <xdr:row>15</xdr:row>
      <xdr:rowOff>76200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Belmont User" refreshedDate="44356.600460185182" createdVersion="6" refreshedVersion="6" minRefreshableVersion="3" recordCount="380">
  <cacheSource type="worksheet">
    <worksheetSource ref="A1:C381" sheet="Historic data 2"/>
  </cacheSource>
  <cacheFields count="3">
    <cacheField name="Year" numFmtId="0">
      <sharedItems containsSemiMixedTypes="0" containsString="0" containsNumber="1" containsInteger="1" minValue="1926" maxValue="2020"/>
    </cacheField>
    <cacheField name="Asset" numFmtId="0">
      <sharedItems count="4">
        <s v="CPI"/>
        <s v="Large-company stocks"/>
        <s v="Long-term gov't bonds"/>
        <s v="Treasury bills"/>
      </sharedItems>
    </cacheField>
    <cacheField name="Return" numFmtId="10">
      <sharedItems containsSemiMixedTypes="0" containsString="0" containsNumber="1" minValue="-0.43340000000000001" maxValue="0.5399000000000000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80">
  <r>
    <n v="1926"/>
    <x v="0"/>
    <n v="-1.49E-2"/>
  </r>
  <r>
    <n v="1927"/>
    <x v="0"/>
    <n v="-2.0799999999999999E-2"/>
  </r>
  <r>
    <n v="1928"/>
    <x v="0"/>
    <n v="-9.7000000000000003E-3"/>
  </r>
  <r>
    <n v="1929"/>
    <x v="0"/>
    <n v="2E-3"/>
  </r>
  <r>
    <n v="1930"/>
    <x v="0"/>
    <n v="-6.0299999999999999E-2"/>
  </r>
  <r>
    <n v="1931"/>
    <x v="0"/>
    <n v="-9.5200000000000007E-2"/>
  </r>
  <r>
    <n v="1932"/>
    <x v="0"/>
    <n v="-0.10299999999999999"/>
  </r>
  <r>
    <n v="1933"/>
    <x v="0"/>
    <n v="5.1000000000000004E-3"/>
  </r>
  <r>
    <n v="1934"/>
    <x v="0"/>
    <n v="2.0299999999999999E-2"/>
  </r>
  <r>
    <n v="1935"/>
    <x v="0"/>
    <n v="2.9899999999999999E-2"/>
  </r>
  <r>
    <n v="1936"/>
    <x v="0"/>
    <n v="1.21E-2"/>
  </r>
  <r>
    <n v="1937"/>
    <x v="0"/>
    <n v="3.1E-2"/>
  </r>
  <r>
    <n v="1938"/>
    <x v="0"/>
    <n v="-2.7799999999999998E-2"/>
  </r>
  <r>
    <n v="1939"/>
    <x v="0"/>
    <n v="-4.7999999999999996E-3"/>
  </r>
  <r>
    <n v="1940"/>
    <x v="0"/>
    <n v="9.5999999999999992E-3"/>
  </r>
  <r>
    <n v="1941"/>
    <x v="0"/>
    <n v="9.7199999999999995E-2"/>
  </r>
  <r>
    <n v="1942"/>
    <x v="0"/>
    <n v="9.2899999999999996E-2"/>
  </r>
  <r>
    <n v="1943"/>
    <x v="0"/>
    <n v="3.1600000000000003E-2"/>
  </r>
  <r>
    <n v="1944"/>
    <x v="0"/>
    <n v="2.1100000000000001E-2"/>
  </r>
  <r>
    <n v="1945"/>
    <x v="0"/>
    <n v="2.2499999999999999E-2"/>
  </r>
  <r>
    <n v="1946"/>
    <x v="0"/>
    <n v="0.18160000000000001"/>
  </r>
  <r>
    <n v="1947"/>
    <x v="0"/>
    <n v="9.01E-2"/>
  </r>
  <r>
    <n v="1948"/>
    <x v="0"/>
    <n v="2.7099999999999999E-2"/>
  </r>
  <r>
    <n v="1949"/>
    <x v="0"/>
    <n v="-1.7999999999999999E-2"/>
  </r>
  <r>
    <n v="1950"/>
    <x v="0"/>
    <n v="5.79E-2"/>
  </r>
  <r>
    <n v="1951"/>
    <x v="0"/>
    <n v="5.8700000000000002E-2"/>
  </r>
  <r>
    <n v="1952"/>
    <x v="0"/>
    <n v="8.8000000000000005E-3"/>
  </r>
  <r>
    <n v="1953"/>
    <x v="0"/>
    <n v="6.1999999999999998E-3"/>
  </r>
  <r>
    <n v="1954"/>
    <x v="0"/>
    <n v="-5.0000000000000001E-3"/>
  </r>
  <r>
    <n v="1955"/>
    <x v="0"/>
    <n v="3.7000000000000002E-3"/>
  </r>
  <r>
    <n v="1956"/>
    <x v="0"/>
    <n v="2.86E-2"/>
  </r>
  <r>
    <n v="1957"/>
    <x v="0"/>
    <n v="3.0200000000000001E-2"/>
  </r>
  <r>
    <n v="1958"/>
    <x v="0"/>
    <n v="1.7600000000000001E-2"/>
  </r>
  <r>
    <n v="1959"/>
    <x v="0"/>
    <n v="1.4999999999999999E-2"/>
  </r>
  <r>
    <n v="1960"/>
    <x v="0"/>
    <n v="1.4800000000000001E-2"/>
  </r>
  <r>
    <n v="1961"/>
    <x v="0"/>
    <n v="6.7000000000000002E-3"/>
  </r>
  <r>
    <n v="1962"/>
    <x v="0"/>
    <n v="1.2200000000000001E-2"/>
  </r>
  <r>
    <n v="1963"/>
    <x v="0"/>
    <n v="1.6500000000000001E-2"/>
  </r>
  <r>
    <n v="1964"/>
    <x v="0"/>
    <n v="1.1900000000000001E-2"/>
  </r>
  <r>
    <n v="1965"/>
    <x v="0"/>
    <n v="1.9199999999999998E-2"/>
  </r>
  <r>
    <n v="1966"/>
    <x v="0"/>
    <n v="3.3500000000000002E-2"/>
  </r>
  <r>
    <n v="1967"/>
    <x v="0"/>
    <n v="3.04E-2"/>
  </r>
  <r>
    <n v="1968"/>
    <x v="0"/>
    <n v="4.7199999999999999E-2"/>
  </r>
  <r>
    <n v="1969"/>
    <x v="0"/>
    <n v="6.1100000000000002E-2"/>
  </r>
  <r>
    <n v="1970"/>
    <x v="0"/>
    <n v="5.4899999999999997E-2"/>
  </r>
  <r>
    <n v="1971"/>
    <x v="0"/>
    <n v="3.3599999999999998E-2"/>
  </r>
  <r>
    <n v="1972"/>
    <x v="0"/>
    <n v="3.4099999999999998E-2"/>
  </r>
  <r>
    <n v="1973"/>
    <x v="0"/>
    <n v="8.7999999999999995E-2"/>
  </r>
  <r>
    <n v="1974"/>
    <x v="0"/>
    <n v="0.122"/>
  </r>
  <r>
    <n v="1975"/>
    <x v="0"/>
    <n v="7.0099999999999996E-2"/>
  </r>
  <r>
    <n v="1976"/>
    <x v="0"/>
    <n v="4.8099999999999997E-2"/>
  </r>
  <r>
    <n v="1977"/>
    <x v="0"/>
    <n v="6.7699999999999996E-2"/>
  </r>
  <r>
    <n v="1978"/>
    <x v="0"/>
    <n v="9.0300000000000005E-2"/>
  </r>
  <r>
    <n v="1979"/>
    <x v="0"/>
    <n v="0.1331"/>
  </r>
  <r>
    <n v="1980"/>
    <x v="0"/>
    <n v="0.124"/>
  </r>
  <r>
    <n v="1981"/>
    <x v="0"/>
    <n v="8.9399999999999993E-2"/>
  </r>
  <r>
    <n v="1982"/>
    <x v="0"/>
    <n v="3.8699999999999998E-2"/>
  </r>
  <r>
    <n v="1983"/>
    <x v="0"/>
    <n v="3.7999999999999999E-2"/>
  </r>
  <r>
    <n v="1984"/>
    <x v="0"/>
    <n v="3.95E-2"/>
  </r>
  <r>
    <n v="1985"/>
    <x v="0"/>
    <n v="3.7699999999999997E-2"/>
  </r>
  <r>
    <n v="1986"/>
    <x v="0"/>
    <n v="1.1299999999999999E-2"/>
  </r>
  <r>
    <n v="1987"/>
    <x v="0"/>
    <n v="4.41E-2"/>
  </r>
  <r>
    <n v="1988"/>
    <x v="0"/>
    <n v="4.4200000000000003E-2"/>
  </r>
  <r>
    <n v="1989"/>
    <x v="0"/>
    <n v="4.65E-2"/>
  </r>
  <r>
    <n v="1990"/>
    <x v="0"/>
    <n v="6.1100000000000002E-2"/>
  </r>
  <r>
    <n v="1991"/>
    <x v="0"/>
    <n v="3.0599999999999999E-2"/>
  </r>
  <r>
    <n v="1992"/>
    <x v="0"/>
    <n v="2.9000000000000001E-2"/>
  </r>
  <r>
    <n v="1993"/>
    <x v="0"/>
    <n v="2.75E-2"/>
  </r>
  <r>
    <n v="1994"/>
    <x v="0"/>
    <n v="2.6700000000000002E-2"/>
  </r>
  <r>
    <n v="1995"/>
    <x v="0"/>
    <n v="2.5399999999999999E-2"/>
  </r>
  <r>
    <n v="1996"/>
    <x v="0"/>
    <n v="3.32E-2"/>
  </r>
  <r>
    <n v="1997"/>
    <x v="0"/>
    <n v="1.7000000000000001E-2"/>
  </r>
  <r>
    <n v="1998"/>
    <x v="0"/>
    <n v="1.61E-2"/>
  </r>
  <r>
    <n v="1999"/>
    <x v="0"/>
    <n v="2.6800000000000001E-2"/>
  </r>
  <r>
    <n v="2000"/>
    <x v="0"/>
    <n v="3.39E-2"/>
  </r>
  <r>
    <n v="2001"/>
    <x v="0"/>
    <n v="1.55E-2"/>
  </r>
  <r>
    <n v="2002"/>
    <x v="0"/>
    <n v="2.3800000000000002E-2"/>
  </r>
  <r>
    <n v="2003"/>
    <x v="0"/>
    <n v="1.8800000000000001E-2"/>
  </r>
  <r>
    <n v="2004"/>
    <x v="0"/>
    <n v="3.2599999999999997E-2"/>
  </r>
  <r>
    <n v="2005"/>
    <x v="0"/>
    <n v="3.4200000000000001E-2"/>
  </r>
  <r>
    <n v="2006"/>
    <x v="0"/>
    <n v="2.5399999999999999E-2"/>
  </r>
  <r>
    <n v="2007"/>
    <x v="0"/>
    <n v="4.0800000000000003E-2"/>
  </r>
  <r>
    <n v="2008"/>
    <x v="0"/>
    <n v="8.9999999999999998E-4"/>
  </r>
  <r>
    <n v="2009"/>
    <x v="0"/>
    <n v="2.7199999999999998E-2"/>
  </r>
  <r>
    <n v="2010"/>
    <x v="0"/>
    <n v="1.4999999999999999E-2"/>
  </r>
  <r>
    <n v="2011"/>
    <x v="0"/>
    <n v="2.9600000000000001E-2"/>
  </r>
  <r>
    <n v="2012"/>
    <x v="0"/>
    <n v="1.7399999999999999E-2"/>
  </r>
  <r>
    <n v="2013"/>
    <x v="0"/>
    <n v="1.5100000000000001E-2"/>
  </r>
  <r>
    <n v="2014"/>
    <x v="0"/>
    <n v="7.6E-3"/>
  </r>
  <r>
    <n v="2015"/>
    <x v="0"/>
    <n v="7.3000000000000001E-3"/>
  </r>
  <r>
    <n v="2016"/>
    <x v="0"/>
    <n v="2.07E-2"/>
  </r>
  <r>
    <n v="2017"/>
    <x v="0"/>
    <n v="2.1099999999999997E-2"/>
  </r>
  <r>
    <n v="2018"/>
    <x v="0"/>
    <n v="1.9099999999999999E-2"/>
  </r>
  <r>
    <n v="2019"/>
    <x v="0"/>
    <n v="2.29E-2"/>
  </r>
  <r>
    <n v="2020"/>
    <x v="0"/>
    <n v="1.3599999999999999E-2"/>
  </r>
  <r>
    <n v="1926"/>
    <x v="1"/>
    <n v="0.1162"/>
  </r>
  <r>
    <n v="1927"/>
    <x v="1"/>
    <n v="0.37490000000000001"/>
  </r>
  <r>
    <n v="1928"/>
    <x v="1"/>
    <n v="0.43609999999999999"/>
  </r>
  <r>
    <n v="1929"/>
    <x v="1"/>
    <n v="-8.4199999999999997E-2"/>
  </r>
  <r>
    <n v="1930"/>
    <x v="1"/>
    <n v="-0.249"/>
  </r>
  <r>
    <n v="1931"/>
    <x v="1"/>
    <n v="-0.43340000000000001"/>
  </r>
  <r>
    <n v="1932"/>
    <x v="1"/>
    <n v="-8.1900000000000001E-2"/>
  </r>
  <r>
    <n v="1933"/>
    <x v="1"/>
    <n v="0.53990000000000005"/>
  </r>
  <r>
    <n v="1934"/>
    <x v="1"/>
    <n v="-1.44E-2"/>
  </r>
  <r>
    <n v="1935"/>
    <x v="1"/>
    <n v="0.47670000000000001"/>
  </r>
  <r>
    <n v="1936"/>
    <x v="1"/>
    <n v="0.3392"/>
  </r>
  <r>
    <n v="1937"/>
    <x v="1"/>
    <n v="-0.3503"/>
  </r>
  <r>
    <n v="1938"/>
    <x v="1"/>
    <n v="0.31119999999999998"/>
  </r>
  <r>
    <n v="1939"/>
    <x v="1"/>
    <n v="-4.1000000000000003E-3"/>
  </r>
  <r>
    <n v="1940"/>
    <x v="1"/>
    <n v="-9.7799999999999998E-2"/>
  </r>
  <r>
    <n v="1941"/>
    <x v="1"/>
    <n v="-0.1159"/>
  </r>
  <r>
    <n v="1942"/>
    <x v="1"/>
    <n v="0.2034"/>
  </r>
  <r>
    <n v="1943"/>
    <x v="1"/>
    <n v="0.25900000000000001"/>
  </r>
  <r>
    <n v="1944"/>
    <x v="1"/>
    <n v="0.19750000000000001"/>
  </r>
  <r>
    <n v="1945"/>
    <x v="1"/>
    <n v="0.3644"/>
  </r>
  <r>
    <n v="1946"/>
    <x v="1"/>
    <n v="-8.0699999999999994E-2"/>
  </r>
  <r>
    <n v="1947"/>
    <x v="1"/>
    <n v="5.7099999999999998E-2"/>
  </r>
  <r>
    <n v="1948"/>
    <x v="1"/>
    <n v="5.5E-2"/>
  </r>
  <r>
    <n v="1949"/>
    <x v="1"/>
    <n v="0.18790000000000001"/>
  </r>
  <r>
    <n v="1950"/>
    <x v="1"/>
    <n v="0.31709999999999999"/>
  </r>
  <r>
    <n v="1951"/>
    <x v="1"/>
    <n v="0.2402"/>
  </r>
  <r>
    <n v="1952"/>
    <x v="1"/>
    <n v="0.1837"/>
  </r>
  <r>
    <n v="1953"/>
    <x v="1"/>
    <n v="-9.9000000000000008E-3"/>
  </r>
  <r>
    <n v="1954"/>
    <x v="1"/>
    <n v="0.5262"/>
  </r>
  <r>
    <n v="1955"/>
    <x v="1"/>
    <n v="0.31559999999999999"/>
  </r>
  <r>
    <n v="1956"/>
    <x v="1"/>
    <n v="6.5600000000000006E-2"/>
  </r>
  <r>
    <n v="1957"/>
    <x v="1"/>
    <n v="-0.10780000000000001"/>
  </r>
  <r>
    <n v="1958"/>
    <x v="1"/>
    <n v="0.43359999999999999"/>
  </r>
  <r>
    <n v="1959"/>
    <x v="1"/>
    <n v="0.1196"/>
  </r>
  <r>
    <n v="1960"/>
    <x v="1"/>
    <n v="4.7000000000000002E-3"/>
  </r>
  <r>
    <n v="1961"/>
    <x v="1"/>
    <n v="0.26889999999999997"/>
  </r>
  <r>
    <n v="1962"/>
    <x v="1"/>
    <n v="-8.7300000000000003E-2"/>
  </r>
  <r>
    <n v="1963"/>
    <x v="1"/>
    <n v="0.22800000000000001"/>
  </r>
  <r>
    <n v="1964"/>
    <x v="1"/>
    <n v="0.1648"/>
  </r>
  <r>
    <n v="1965"/>
    <x v="1"/>
    <n v="0.1245"/>
  </r>
  <r>
    <n v="1966"/>
    <x v="1"/>
    <n v="-0.10059999999999999"/>
  </r>
  <r>
    <n v="1967"/>
    <x v="1"/>
    <n v="0.23980000000000001"/>
  </r>
  <r>
    <n v="1968"/>
    <x v="1"/>
    <n v="0.1106"/>
  </r>
  <r>
    <n v="1969"/>
    <x v="1"/>
    <n v="-8.5000000000000006E-2"/>
  </r>
  <r>
    <n v="1970"/>
    <x v="1"/>
    <n v="3.8600000000000002E-2"/>
  </r>
  <r>
    <n v="1971"/>
    <x v="1"/>
    <n v="0.14299999999999999"/>
  </r>
  <r>
    <n v="1972"/>
    <x v="1"/>
    <n v="0.19"/>
  </r>
  <r>
    <n v="1973"/>
    <x v="1"/>
    <n v="-0.1469"/>
  </r>
  <r>
    <n v="1974"/>
    <x v="1"/>
    <n v="-0.26469999999999999"/>
  </r>
  <r>
    <n v="1975"/>
    <x v="1"/>
    <n v="0.37230000000000002"/>
  </r>
  <r>
    <n v="1976"/>
    <x v="1"/>
    <n v="0.23930000000000001"/>
  </r>
  <r>
    <n v="1977"/>
    <x v="1"/>
    <n v="-7.1599999999999997E-2"/>
  </r>
  <r>
    <n v="1978"/>
    <x v="1"/>
    <n v="6.5699999999999995E-2"/>
  </r>
  <r>
    <n v="1979"/>
    <x v="1"/>
    <n v="0.18609999999999999"/>
  </r>
  <r>
    <n v="1980"/>
    <x v="1"/>
    <n v="0.32500000000000001"/>
  </r>
  <r>
    <n v="1981"/>
    <x v="1"/>
    <n v="-4.9200000000000001E-2"/>
  </r>
  <r>
    <n v="1982"/>
    <x v="1"/>
    <n v="0.2155"/>
  </r>
  <r>
    <n v="1983"/>
    <x v="1"/>
    <n v="0.22559999999999999"/>
  </r>
  <r>
    <n v="1984"/>
    <x v="1"/>
    <n v="6.2700000000000006E-2"/>
  </r>
  <r>
    <n v="1985"/>
    <x v="1"/>
    <n v="0.31730000000000003"/>
  </r>
  <r>
    <n v="1986"/>
    <x v="1"/>
    <n v="0.1867"/>
  </r>
  <r>
    <n v="1987"/>
    <x v="1"/>
    <n v="5.2499999999999998E-2"/>
  </r>
  <r>
    <n v="1988"/>
    <x v="1"/>
    <n v="0.1661"/>
  </r>
  <r>
    <n v="1989"/>
    <x v="1"/>
    <n v="0.31690000000000002"/>
  </r>
  <r>
    <n v="1990"/>
    <x v="1"/>
    <n v="-3.1E-2"/>
  </r>
  <r>
    <n v="1991"/>
    <x v="1"/>
    <n v="0.30470000000000003"/>
  </r>
  <r>
    <n v="1992"/>
    <x v="1"/>
    <n v="7.6200000000000004E-2"/>
  </r>
  <r>
    <n v="1993"/>
    <x v="1"/>
    <n v="0.1008"/>
  </r>
  <r>
    <n v="1994"/>
    <x v="1"/>
    <n v="1.32E-2"/>
  </r>
  <r>
    <n v="1995"/>
    <x v="1"/>
    <n v="0.37580000000000002"/>
  </r>
  <r>
    <n v="1996"/>
    <x v="1"/>
    <n v="0.2296"/>
  </r>
  <r>
    <n v="1997"/>
    <x v="1"/>
    <n v="0.33360000000000001"/>
  </r>
  <r>
    <n v="1998"/>
    <x v="1"/>
    <n v="0.2858"/>
  </r>
  <r>
    <n v="1999"/>
    <x v="1"/>
    <n v="0.2104"/>
  </r>
  <r>
    <n v="2000"/>
    <x v="1"/>
    <n v="-9.0999999999999998E-2"/>
  </r>
  <r>
    <n v="2001"/>
    <x v="1"/>
    <n v="-0.11890000000000001"/>
  </r>
  <r>
    <n v="2002"/>
    <x v="1"/>
    <n v="-0.221"/>
  </r>
  <r>
    <n v="2003"/>
    <x v="1"/>
    <n v="0.2868"/>
  </r>
  <r>
    <n v="2004"/>
    <x v="1"/>
    <n v="0.10879999999999999"/>
  </r>
  <r>
    <n v="2005"/>
    <x v="1"/>
    <n v="4.9099999999999998E-2"/>
  </r>
  <r>
    <n v="2006"/>
    <x v="1"/>
    <n v="0.15790000000000001"/>
  </r>
  <r>
    <n v="2007"/>
    <x v="1"/>
    <n v="5.4899999999999997E-2"/>
  </r>
  <r>
    <n v="2008"/>
    <x v="1"/>
    <n v="-0.37"/>
  </r>
  <r>
    <n v="2009"/>
    <x v="1"/>
    <n v="0.2646"/>
  </r>
  <r>
    <n v="2010"/>
    <x v="1"/>
    <n v="0.15060000000000001"/>
  </r>
  <r>
    <n v="2011"/>
    <x v="1"/>
    <n v="2.1100000000000001E-2"/>
  </r>
  <r>
    <n v="2012"/>
    <x v="1"/>
    <n v="0.16"/>
  </r>
  <r>
    <n v="2013"/>
    <x v="1"/>
    <n v="0.32390000000000002"/>
  </r>
  <r>
    <n v="2014"/>
    <x v="1"/>
    <n v="0.13689999999999999"/>
  </r>
  <r>
    <n v="2015"/>
    <x v="1"/>
    <n v="1.38E-2"/>
  </r>
  <r>
    <n v="2016"/>
    <x v="1"/>
    <n v="0.1196"/>
  </r>
  <r>
    <n v="2017"/>
    <x v="1"/>
    <n v="0.21829999999999999"/>
  </r>
  <r>
    <n v="2018"/>
    <x v="1"/>
    <n v="-4.3799999999999999E-2"/>
  </r>
  <r>
    <n v="2019"/>
    <x v="1"/>
    <n v="0.31489999999999996"/>
  </r>
  <r>
    <n v="2020"/>
    <x v="1"/>
    <n v="0.184"/>
  </r>
  <r>
    <n v="1926"/>
    <x v="2"/>
    <n v="7.7700000000000005E-2"/>
  </r>
  <r>
    <n v="1927"/>
    <x v="2"/>
    <n v="8.9300000000000004E-2"/>
  </r>
  <r>
    <n v="1928"/>
    <x v="2"/>
    <n v="1E-3"/>
  </r>
  <r>
    <n v="1929"/>
    <x v="2"/>
    <n v="3.4200000000000001E-2"/>
  </r>
  <r>
    <n v="1930"/>
    <x v="2"/>
    <n v="4.6600000000000003E-2"/>
  </r>
  <r>
    <n v="1931"/>
    <x v="2"/>
    <n v="-5.3100000000000001E-2"/>
  </r>
  <r>
    <n v="1932"/>
    <x v="2"/>
    <n v="0.16839999999999999"/>
  </r>
  <r>
    <n v="1933"/>
    <x v="2"/>
    <n v="-6.9999999999999999E-4"/>
  </r>
  <r>
    <n v="1934"/>
    <x v="2"/>
    <n v="0.1003"/>
  </r>
  <r>
    <n v="1935"/>
    <x v="2"/>
    <n v="4.9799999999999997E-2"/>
  </r>
  <r>
    <n v="1936"/>
    <x v="2"/>
    <n v="7.5200000000000003E-2"/>
  </r>
  <r>
    <n v="1937"/>
    <x v="2"/>
    <n v="2.3E-3"/>
  </r>
  <r>
    <n v="1938"/>
    <x v="2"/>
    <n v="5.5300000000000002E-2"/>
  </r>
  <r>
    <n v="1939"/>
    <x v="2"/>
    <n v="5.9400000000000001E-2"/>
  </r>
  <r>
    <n v="1940"/>
    <x v="2"/>
    <n v="6.0900000000000003E-2"/>
  </r>
  <r>
    <n v="1941"/>
    <x v="2"/>
    <n v="9.2999999999999992E-3"/>
  </r>
  <r>
    <n v="1942"/>
    <x v="2"/>
    <n v="3.2199999999999999E-2"/>
  </r>
  <r>
    <n v="1943"/>
    <x v="2"/>
    <n v="2.0799999999999999E-2"/>
  </r>
  <r>
    <n v="1944"/>
    <x v="2"/>
    <n v="2.81E-2"/>
  </r>
  <r>
    <n v="1945"/>
    <x v="2"/>
    <n v="0.10730000000000001"/>
  </r>
  <r>
    <n v="1946"/>
    <x v="2"/>
    <n v="-1E-3"/>
  </r>
  <r>
    <n v="1947"/>
    <x v="2"/>
    <n v="-2.6200000000000001E-2"/>
  </r>
  <r>
    <n v="1948"/>
    <x v="2"/>
    <n v="3.4000000000000002E-2"/>
  </r>
  <r>
    <n v="1949"/>
    <x v="2"/>
    <n v="6.4500000000000002E-2"/>
  </r>
  <r>
    <n v="1950"/>
    <x v="2"/>
    <n v="5.9999999999999995E-4"/>
  </r>
  <r>
    <n v="1951"/>
    <x v="2"/>
    <n v="-3.9300000000000002E-2"/>
  </r>
  <r>
    <n v="1952"/>
    <x v="2"/>
    <n v="1.1599999999999999E-2"/>
  </r>
  <r>
    <n v="1953"/>
    <x v="2"/>
    <n v="3.6400000000000002E-2"/>
  </r>
  <r>
    <n v="1954"/>
    <x v="2"/>
    <n v="7.1900000000000006E-2"/>
  </r>
  <r>
    <n v="1955"/>
    <x v="2"/>
    <n v="-1.29E-2"/>
  </r>
  <r>
    <n v="1956"/>
    <x v="2"/>
    <n v="-5.5899999999999998E-2"/>
  </r>
  <r>
    <n v="1957"/>
    <x v="2"/>
    <n v="7.46E-2"/>
  </r>
  <r>
    <n v="1958"/>
    <x v="2"/>
    <n v="-6.0900000000000003E-2"/>
  </r>
  <r>
    <n v="1959"/>
    <x v="2"/>
    <n v="-2.2599999999999999E-2"/>
  </r>
  <r>
    <n v="1960"/>
    <x v="2"/>
    <n v="0.13780000000000001"/>
  </r>
  <r>
    <n v="1961"/>
    <x v="2"/>
    <n v="9.7000000000000003E-3"/>
  </r>
  <r>
    <n v="1962"/>
    <x v="2"/>
    <n v="6.8900000000000003E-2"/>
  </r>
  <r>
    <n v="1963"/>
    <x v="2"/>
    <n v="1.21E-2"/>
  </r>
  <r>
    <n v="1964"/>
    <x v="2"/>
    <n v="3.5099999999999999E-2"/>
  </r>
  <r>
    <n v="1965"/>
    <x v="2"/>
    <n v="7.1000000000000004E-3"/>
  </r>
  <r>
    <n v="1966"/>
    <x v="2"/>
    <n v="3.6499999999999998E-2"/>
  </r>
  <r>
    <n v="1967"/>
    <x v="2"/>
    <n v="-9.1800000000000007E-2"/>
  </r>
  <r>
    <n v="1968"/>
    <x v="2"/>
    <n v="-2.5999999999999999E-3"/>
  </r>
  <r>
    <n v="1969"/>
    <x v="2"/>
    <n v="-5.0700000000000002E-2"/>
  </r>
  <r>
    <n v="1970"/>
    <x v="2"/>
    <n v="0.1211"/>
  </r>
  <r>
    <n v="1971"/>
    <x v="2"/>
    <n v="0.1323"/>
  </r>
  <r>
    <n v="1972"/>
    <x v="2"/>
    <n v="5.6899999999999999E-2"/>
  </r>
  <r>
    <n v="1973"/>
    <x v="2"/>
    <n v="-1.11E-2"/>
  </r>
  <r>
    <n v="1974"/>
    <x v="2"/>
    <n v="4.3499999999999997E-2"/>
  </r>
  <r>
    <n v="1975"/>
    <x v="2"/>
    <n v="9.1999999999999998E-2"/>
  </r>
  <r>
    <n v="1976"/>
    <x v="2"/>
    <n v="0.16750000000000001"/>
  </r>
  <r>
    <n v="1977"/>
    <x v="2"/>
    <n v="-6.8999999999999999E-3"/>
  </r>
  <r>
    <n v="1978"/>
    <x v="2"/>
    <n v="-1.18E-2"/>
  </r>
  <r>
    <n v="1979"/>
    <x v="2"/>
    <n v="-1.23E-2"/>
  </r>
  <r>
    <n v="1980"/>
    <x v="2"/>
    <n v="-3.95E-2"/>
  </r>
  <r>
    <n v="1981"/>
    <x v="2"/>
    <n v="1.8599999999999998E-2"/>
  </r>
  <r>
    <n v="1982"/>
    <x v="2"/>
    <n v="0.40360000000000001"/>
  </r>
  <r>
    <n v="1983"/>
    <x v="2"/>
    <n v="6.4999999999999997E-3"/>
  </r>
  <r>
    <n v="1984"/>
    <x v="2"/>
    <n v="0.15479999999999999"/>
  </r>
  <r>
    <n v="1985"/>
    <x v="2"/>
    <n v="0.30969999999999998"/>
  </r>
  <r>
    <n v="1986"/>
    <x v="2"/>
    <n v="0.24529999999999999"/>
  </r>
  <r>
    <n v="1987"/>
    <x v="2"/>
    <n v="-2.7099999999999999E-2"/>
  </r>
  <r>
    <n v="1988"/>
    <x v="2"/>
    <n v="9.6699999999999994E-2"/>
  </r>
  <r>
    <n v="1989"/>
    <x v="2"/>
    <n v="0.18110000000000001"/>
  </r>
  <r>
    <n v="1990"/>
    <x v="2"/>
    <n v="6.1800000000000001E-2"/>
  </r>
  <r>
    <n v="1991"/>
    <x v="2"/>
    <n v="0.193"/>
  </r>
  <r>
    <n v="1992"/>
    <x v="2"/>
    <n v="8.0500000000000002E-2"/>
  </r>
  <r>
    <n v="1993"/>
    <x v="2"/>
    <n v="0.18240000000000001"/>
  </r>
  <r>
    <n v="1994"/>
    <x v="2"/>
    <n v="-7.7700000000000005E-2"/>
  </r>
  <r>
    <n v="1995"/>
    <x v="2"/>
    <n v="0.31669999999999998"/>
  </r>
  <r>
    <n v="1996"/>
    <x v="2"/>
    <n v="-9.2999999999999992E-3"/>
  </r>
  <r>
    <n v="1997"/>
    <x v="2"/>
    <n v="0.1585"/>
  </r>
  <r>
    <n v="1998"/>
    <x v="2"/>
    <n v="0.13059999999999999"/>
  </r>
  <r>
    <n v="1999"/>
    <x v="2"/>
    <n v="-8.9599999999999999E-2"/>
  </r>
  <r>
    <n v="2000"/>
    <x v="2"/>
    <n v="0.21479999999999999"/>
  </r>
  <r>
    <n v="2001"/>
    <x v="2"/>
    <n v="3.6999999999999998E-2"/>
  </r>
  <r>
    <n v="2002"/>
    <x v="2"/>
    <n v="0.1784"/>
  </r>
  <r>
    <n v="2003"/>
    <x v="2"/>
    <n v="1.4500000000000001E-2"/>
  </r>
  <r>
    <n v="2004"/>
    <x v="2"/>
    <n v="8.5099999999999995E-2"/>
  </r>
  <r>
    <n v="2005"/>
    <x v="2"/>
    <n v="7.8100000000000003E-2"/>
  </r>
  <r>
    <n v="2006"/>
    <x v="2"/>
    <n v="1.1900000000000001E-2"/>
  </r>
  <r>
    <n v="2007"/>
    <x v="2"/>
    <n v="9.8799999999999999E-2"/>
  </r>
  <r>
    <n v="2008"/>
    <x v="2"/>
    <n v="0.25869999999999999"/>
  </r>
  <r>
    <n v="2009"/>
    <x v="2"/>
    <n v="-0.14899999999999999"/>
  </r>
  <r>
    <n v="2010"/>
    <x v="2"/>
    <n v="0.1014"/>
  </r>
  <r>
    <n v="2011"/>
    <x v="2"/>
    <n v="0.27100000000000002"/>
  </r>
  <r>
    <n v="2012"/>
    <x v="2"/>
    <n v="3.4299999999999997E-2"/>
  </r>
  <r>
    <n v="2013"/>
    <x v="2"/>
    <n v="-0.1278"/>
  </r>
  <r>
    <n v="2014"/>
    <x v="2"/>
    <n v="0.24709999999999999"/>
  </r>
  <r>
    <n v="2015"/>
    <x v="2"/>
    <n v="-6.4999999999999997E-3"/>
  </r>
  <r>
    <n v="2016"/>
    <x v="2"/>
    <n v="-1.7500000000000002E-2"/>
  </r>
  <r>
    <n v="2017"/>
    <x v="2"/>
    <n v="6.2399999999999997E-2"/>
  </r>
  <r>
    <n v="2018"/>
    <x v="2"/>
    <n v="-5.7000000000000002E-3"/>
  </r>
  <r>
    <n v="2019"/>
    <x v="2"/>
    <n v="0.1216"/>
  </r>
  <r>
    <n v="2020"/>
    <x v="2"/>
    <n v="0.154"/>
  </r>
  <r>
    <n v="1926"/>
    <x v="3"/>
    <n v="3.27E-2"/>
  </r>
  <r>
    <n v="1927"/>
    <x v="3"/>
    <n v="3.1199999999999999E-2"/>
  </r>
  <r>
    <n v="1928"/>
    <x v="3"/>
    <n v="3.56E-2"/>
  </r>
  <r>
    <n v="1929"/>
    <x v="3"/>
    <n v="4.7500000000000001E-2"/>
  </r>
  <r>
    <n v="1930"/>
    <x v="3"/>
    <n v="2.41E-2"/>
  </r>
  <r>
    <n v="1931"/>
    <x v="3"/>
    <n v="1.0699999999999999E-2"/>
  </r>
  <r>
    <n v="1932"/>
    <x v="3"/>
    <n v="9.5999999999999992E-3"/>
  </r>
  <r>
    <n v="1933"/>
    <x v="3"/>
    <n v="3.0000000000000001E-3"/>
  </r>
  <r>
    <n v="1934"/>
    <x v="3"/>
    <n v="1.6000000000000001E-3"/>
  </r>
  <r>
    <n v="1935"/>
    <x v="3"/>
    <n v="1.6999999999999999E-3"/>
  </r>
  <r>
    <n v="1936"/>
    <x v="3"/>
    <n v="1.8E-3"/>
  </r>
  <r>
    <n v="1937"/>
    <x v="3"/>
    <n v="3.0999999999999999E-3"/>
  </r>
  <r>
    <n v="1938"/>
    <x v="3"/>
    <n v="-2.0000000000000001E-4"/>
  </r>
  <r>
    <n v="1939"/>
    <x v="3"/>
    <n v="2.0000000000000001E-4"/>
  </r>
  <r>
    <n v="1940"/>
    <x v="3"/>
    <n v="0"/>
  </r>
  <r>
    <n v="1941"/>
    <x v="3"/>
    <n v="5.9999999999999995E-4"/>
  </r>
  <r>
    <n v="1942"/>
    <x v="3"/>
    <n v="2.7000000000000001E-3"/>
  </r>
  <r>
    <n v="1943"/>
    <x v="3"/>
    <n v="3.5000000000000001E-3"/>
  </r>
  <r>
    <n v="1944"/>
    <x v="3"/>
    <n v="3.3E-3"/>
  </r>
  <r>
    <n v="1945"/>
    <x v="3"/>
    <n v="3.3E-3"/>
  </r>
  <r>
    <n v="1946"/>
    <x v="3"/>
    <n v="3.5000000000000001E-3"/>
  </r>
  <r>
    <n v="1947"/>
    <x v="3"/>
    <n v="5.0000000000000001E-3"/>
  </r>
  <r>
    <n v="1948"/>
    <x v="3"/>
    <n v="8.0999999999999996E-3"/>
  </r>
  <r>
    <n v="1949"/>
    <x v="3"/>
    <n v="1.0999999999999999E-2"/>
  </r>
  <r>
    <n v="1950"/>
    <x v="3"/>
    <n v="1.2E-2"/>
  </r>
  <r>
    <n v="1951"/>
    <x v="3"/>
    <n v="1.49E-2"/>
  </r>
  <r>
    <n v="1952"/>
    <x v="3"/>
    <n v="1.66E-2"/>
  </r>
  <r>
    <n v="1953"/>
    <x v="3"/>
    <n v="1.8200000000000001E-2"/>
  </r>
  <r>
    <n v="1954"/>
    <x v="3"/>
    <n v="8.6E-3"/>
  </r>
  <r>
    <n v="1955"/>
    <x v="3"/>
    <n v="1.5699999999999999E-2"/>
  </r>
  <r>
    <n v="1956"/>
    <x v="3"/>
    <n v="2.46E-2"/>
  </r>
  <r>
    <n v="1957"/>
    <x v="3"/>
    <n v="3.1399999999999997E-2"/>
  </r>
  <r>
    <n v="1958"/>
    <x v="3"/>
    <n v="1.54E-2"/>
  </r>
  <r>
    <n v="1959"/>
    <x v="3"/>
    <n v="2.9499999999999998E-2"/>
  </r>
  <r>
    <n v="1960"/>
    <x v="3"/>
    <n v="2.6599999999999999E-2"/>
  </r>
  <r>
    <n v="1961"/>
    <x v="3"/>
    <n v="2.1299999999999999E-2"/>
  </r>
  <r>
    <n v="1962"/>
    <x v="3"/>
    <n v="2.7300000000000001E-2"/>
  </r>
  <r>
    <n v="1963"/>
    <x v="3"/>
    <n v="3.1199999999999999E-2"/>
  </r>
  <r>
    <n v="1964"/>
    <x v="3"/>
    <n v="3.5400000000000001E-2"/>
  </r>
  <r>
    <n v="1965"/>
    <x v="3"/>
    <n v="3.9300000000000002E-2"/>
  </r>
  <r>
    <n v="1966"/>
    <x v="3"/>
    <n v="4.7600000000000003E-2"/>
  </r>
  <r>
    <n v="1967"/>
    <x v="3"/>
    <n v="4.2099999999999999E-2"/>
  </r>
  <r>
    <n v="1968"/>
    <x v="3"/>
    <n v="5.21E-2"/>
  </r>
  <r>
    <n v="1969"/>
    <x v="3"/>
    <n v="6.5799999999999997E-2"/>
  </r>
  <r>
    <n v="1970"/>
    <x v="3"/>
    <n v="6.5199999999999994E-2"/>
  </r>
  <r>
    <n v="1971"/>
    <x v="3"/>
    <n v="4.3900000000000002E-2"/>
  </r>
  <r>
    <n v="1972"/>
    <x v="3"/>
    <n v="3.8399999999999997E-2"/>
  </r>
  <r>
    <n v="1973"/>
    <x v="3"/>
    <n v="6.93E-2"/>
  </r>
  <r>
    <n v="1974"/>
    <x v="3"/>
    <n v="0.08"/>
  </r>
  <r>
    <n v="1975"/>
    <x v="3"/>
    <n v="5.8000000000000003E-2"/>
  </r>
  <r>
    <n v="1976"/>
    <x v="3"/>
    <n v="5.0799999999999998E-2"/>
  </r>
  <r>
    <n v="1977"/>
    <x v="3"/>
    <n v="5.1200000000000002E-2"/>
  </r>
  <r>
    <n v="1978"/>
    <x v="3"/>
    <n v="7.1800000000000003E-2"/>
  </r>
  <r>
    <n v="1979"/>
    <x v="3"/>
    <n v="0.1038"/>
  </r>
  <r>
    <n v="1980"/>
    <x v="3"/>
    <n v="0.1124"/>
  </r>
  <r>
    <n v="1981"/>
    <x v="3"/>
    <n v="0.14710000000000001"/>
  </r>
  <r>
    <n v="1982"/>
    <x v="3"/>
    <n v="0.10539999999999999"/>
  </r>
  <r>
    <n v="1983"/>
    <x v="3"/>
    <n v="8.7999999999999995E-2"/>
  </r>
  <r>
    <n v="1984"/>
    <x v="3"/>
    <n v="9.8500000000000004E-2"/>
  </r>
  <r>
    <n v="1985"/>
    <x v="3"/>
    <n v="7.7200000000000005E-2"/>
  </r>
  <r>
    <n v="1986"/>
    <x v="3"/>
    <n v="6.1600000000000002E-2"/>
  </r>
  <r>
    <n v="1987"/>
    <x v="3"/>
    <n v="5.4699999999999999E-2"/>
  </r>
  <r>
    <n v="1988"/>
    <x v="3"/>
    <n v="6.3500000000000001E-2"/>
  </r>
  <r>
    <n v="1989"/>
    <x v="3"/>
    <n v="8.3699999999999997E-2"/>
  </r>
  <r>
    <n v="1990"/>
    <x v="3"/>
    <n v="7.8100000000000003E-2"/>
  </r>
  <r>
    <n v="1991"/>
    <x v="3"/>
    <n v="5.6000000000000001E-2"/>
  </r>
  <r>
    <n v="1992"/>
    <x v="3"/>
    <n v="3.5099999999999999E-2"/>
  </r>
  <r>
    <n v="1993"/>
    <x v="3"/>
    <n v="2.9000000000000001E-2"/>
  </r>
  <r>
    <n v="1994"/>
    <x v="3"/>
    <n v="3.9E-2"/>
  </r>
  <r>
    <n v="1995"/>
    <x v="3"/>
    <n v="5.6000000000000001E-2"/>
  </r>
  <r>
    <n v="1996"/>
    <x v="3"/>
    <n v="5.21E-2"/>
  </r>
  <r>
    <n v="1997"/>
    <x v="3"/>
    <n v="5.2600000000000001E-2"/>
  </r>
  <r>
    <n v="1998"/>
    <x v="3"/>
    <n v="4.8599999999999997E-2"/>
  </r>
  <r>
    <n v="1999"/>
    <x v="3"/>
    <n v="4.6800000000000001E-2"/>
  </r>
  <r>
    <n v="2000"/>
    <x v="3"/>
    <n v="5.8900000000000001E-2"/>
  </r>
  <r>
    <n v="2001"/>
    <x v="3"/>
    <n v="3.8300000000000001E-2"/>
  </r>
  <r>
    <n v="2002"/>
    <x v="3"/>
    <n v="1.6500000000000001E-2"/>
  </r>
  <r>
    <n v="2003"/>
    <x v="3"/>
    <n v="1.0200000000000001E-2"/>
  </r>
  <r>
    <n v="2004"/>
    <x v="3"/>
    <n v="1.2E-2"/>
  </r>
  <r>
    <n v="2005"/>
    <x v="3"/>
    <n v="2.98E-2"/>
  </r>
  <r>
    <n v="2006"/>
    <x v="3"/>
    <n v="4.8000000000000001E-2"/>
  </r>
  <r>
    <n v="2007"/>
    <x v="3"/>
    <n v="4.6600000000000003E-2"/>
  </r>
  <r>
    <n v="2008"/>
    <x v="3"/>
    <n v="1.6E-2"/>
  </r>
  <r>
    <n v="2009"/>
    <x v="3"/>
    <n v="1E-3"/>
  </r>
  <r>
    <n v="2010"/>
    <x v="3"/>
    <n v="1.1999999999999999E-3"/>
  </r>
  <r>
    <n v="2011"/>
    <x v="3"/>
    <n v="4.0000000000000002E-4"/>
  </r>
  <r>
    <n v="2012"/>
    <x v="3"/>
    <n v="5.9999999999999995E-4"/>
  </r>
  <r>
    <n v="2013"/>
    <x v="3"/>
    <n v="2.0000000000000001E-4"/>
  </r>
  <r>
    <n v="2014"/>
    <x v="3"/>
    <n v="2.0000000000000001E-4"/>
  </r>
  <r>
    <n v="2015"/>
    <x v="3"/>
    <n v="2.0000000000000001E-4"/>
  </r>
  <r>
    <n v="2016"/>
    <x v="3"/>
    <n v="2E-3"/>
  </r>
  <r>
    <n v="2017"/>
    <x v="3"/>
    <n v="8.0000000000000002E-3"/>
  </r>
  <r>
    <n v="2018"/>
    <x v="3"/>
    <n v="1.8100000000000002E-2"/>
  </r>
  <r>
    <n v="2019"/>
    <x v="3"/>
    <n v="2.1400000000000002E-2"/>
  </r>
  <r>
    <n v="2020"/>
    <x v="3"/>
    <n v="4.4000000000000003E-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8" firstHeaderRow="1" firstDataRow="1" firstDataCol="1"/>
  <pivotFields count="3">
    <pivotField showAll="0"/>
    <pivotField axis="axisRow" showAll="0">
      <items count="5">
        <item x="0"/>
        <item x="1"/>
        <item x="2"/>
        <item x="3"/>
        <item t="default"/>
      </items>
    </pivotField>
    <pivotField dataField="1" numFmtId="10" showAll="0"/>
  </pivotFields>
  <rowFields count="1">
    <field x="1"/>
  </rowFields>
  <rowItems count="5">
    <i>
      <x/>
    </i>
    <i>
      <x v="1"/>
    </i>
    <i>
      <x v="2"/>
    </i>
    <i>
      <x v="3"/>
    </i>
    <i t="grand">
      <x/>
    </i>
  </rowItems>
  <colItems count="1">
    <i/>
  </colItems>
  <dataFields count="1">
    <dataField name="Average of Return" fld="2" subtotal="average"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A1:B6" firstHeaderRow="1" firstDataRow="1" firstDataCol="1"/>
  <pivotFields count="3">
    <pivotField showAll="0"/>
    <pivotField axis="axisRow" showAll="0">
      <items count="5">
        <item x="0"/>
        <item x="1"/>
        <item x="2"/>
        <item x="3"/>
        <item t="default"/>
      </items>
    </pivotField>
    <pivotField dataField="1" numFmtId="10" showAll="0"/>
  </pivotFields>
  <rowFields count="1">
    <field x="1"/>
  </rowFields>
  <rowItems count="5">
    <i>
      <x/>
    </i>
    <i>
      <x v="1"/>
    </i>
    <i>
      <x v="2"/>
    </i>
    <i>
      <x v="3"/>
    </i>
    <i t="grand">
      <x/>
    </i>
  </rowItems>
  <colItems count="1">
    <i/>
  </colItems>
  <dataFields count="1">
    <dataField name="Average of Return" fld="2" subtotal="average"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a:spPr>
      <a:bodyPr wrap="square" rtlCol="0" anchor="ctr" anchorCtr="0">
        <a:spAutoFit/>
      </a:bodyPr>
      <a:lstStyle>
        <a:defPPr algn="ctr">
          <a:defRPr sz="1400" b="1"/>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ivotTable" Target="../pivotTables/pivotTable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6"/>
  <sheetViews>
    <sheetView tabSelected="1" workbookViewId="0"/>
  </sheetViews>
  <sheetFormatPr defaultColWidth="9.140625" defaultRowHeight="12.75" x14ac:dyDescent="0.2"/>
  <cols>
    <col min="1" max="3" width="9.140625" style="5"/>
    <col min="4" max="4" width="42.5703125" style="5" customWidth="1"/>
    <col min="5" max="5" width="9.140625" style="5"/>
    <col min="6" max="6" width="10.7109375" style="5" customWidth="1"/>
    <col min="7" max="16384" width="9.140625" style="5"/>
  </cols>
  <sheetData>
    <row r="1" spans="1:30" x14ac:dyDescent="0.2">
      <c r="A1" s="18"/>
      <c r="B1" s="18"/>
      <c r="C1" s="18"/>
      <c r="D1" s="18"/>
      <c r="E1" s="18"/>
      <c r="F1" s="18"/>
      <c r="G1" s="18"/>
      <c r="H1" s="18"/>
      <c r="I1" s="18"/>
      <c r="J1" s="18"/>
      <c r="K1" s="18"/>
      <c r="L1" s="18"/>
      <c r="M1" s="4"/>
      <c r="N1" s="4"/>
      <c r="O1" s="4"/>
      <c r="P1" s="4"/>
      <c r="Q1" s="4"/>
      <c r="R1" s="4"/>
      <c r="S1" s="4"/>
      <c r="T1" s="4"/>
      <c r="U1" s="4"/>
      <c r="V1" s="4"/>
      <c r="W1" s="4"/>
      <c r="X1" s="4"/>
      <c r="Y1" s="4"/>
      <c r="Z1" s="4"/>
      <c r="AA1" s="4"/>
      <c r="AB1" s="4"/>
      <c r="AC1" s="4"/>
    </row>
    <row r="2" spans="1:30" x14ac:dyDescent="0.2">
      <c r="A2" s="18"/>
      <c r="B2" s="18"/>
      <c r="C2" s="18"/>
      <c r="D2" s="18"/>
      <c r="E2" s="18"/>
      <c r="F2" s="18"/>
      <c r="G2" s="18"/>
      <c r="H2" s="18"/>
      <c r="I2" s="18"/>
      <c r="J2" s="18"/>
      <c r="K2" s="18"/>
      <c r="L2" s="18"/>
      <c r="M2" s="4"/>
      <c r="N2" s="4"/>
      <c r="O2" s="4"/>
      <c r="P2" s="4"/>
      <c r="Q2" s="4"/>
      <c r="R2" s="4"/>
      <c r="S2" s="4"/>
      <c r="T2" s="4"/>
      <c r="U2" s="4"/>
      <c r="V2" s="4"/>
      <c r="W2" s="4"/>
      <c r="X2" s="4"/>
      <c r="Y2" s="4"/>
      <c r="Z2" s="4"/>
      <c r="AA2" s="4"/>
      <c r="AB2" s="4"/>
      <c r="AC2" s="4"/>
    </row>
    <row r="3" spans="1:30" ht="15.75" x14ac:dyDescent="0.25">
      <c r="A3" s="18"/>
      <c r="B3" s="18"/>
      <c r="C3" s="18"/>
      <c r="D3" s="9" t="s">
        <v>130</v>
      </c>
      <c r="E3" s="9"/>
      <c r="F3" s="8"/>
      <c r="G3" s="18"/>
      <c r="H3" s="18"/>
      <c r="I3" s="18"/>
      <c r="J3" s="18"/>
      <c r="K3" s="18"/>
      <c r="L3" s="18"/>
      <c r="M3" s="18"/>
      <c r="N3" s="4"/>
      <c r="O3" s="4"/>
      <c r="P3" s="4"/>
      <c r="Q3" s="4"/>
      <c r="R3" s="4"/>
      <c r="S3" s="4"/>
      <c r="T3" s="4"/>
      <c r="U3" s="4"/>
      <c r="V3" s="4"/>
      <c r="W3" s="4"/>
      <c r="X3" s="4"/>
      <c r="Y3" s="4"/>
      <c r="Z3" s="4"/>
      <c r="AA3" s="4"/>
      <c r="AB3" s="4"/>
      <c r="AC3" s="4"/>
      <c r="AD3" s="4"/>
    </row>
    <row r="4" spans="1:30" ht="15.75" x14ac:dyDescent="0.25">
      <c r="A4" s="18"/>
      <c r="B4" s="18"/>
      <c r="C4" s="18"/>
      <c r="D4" s="10" t="s">
        <v>146</v>
      </c>
      <c r="E4" s="10"/>
      <c r="F4" s="8"/>
      <c r="G4" s="18"/>
      <c r="H4" s="18"/>
      <c r="I4" s="18"/>
      <c r="J4" s="18"/>
      <c r="K4" s="18"/>
      <c r="L4" s="18"/>
      <c r="M4" s="18"/>
      <c r="N4" s="4"/>
      <c r="O4" s="4"/>
      <c r="P4" s="4"/>
      <c r="Q4" s="4"/>
      <c r="R4" s="4"/>
      <c r="S4" s="4"/>
      <c r="T4" s="4"/>
      <c r="U4" s="4"/>
      <c r="V4" s="4"/>
      <c r="W4" s="4"/>
      <c r="X4" s="4"/>
      <c r="Y4" s="4"/>
      <c r="Z4" s="4"/>
      <c r="AA4" s="4"/>
      <c r="AB4" s="4"/>
      <c r="AC4" s="4"/>
      <c r="AD4" s="4"/>
    </row>
    <row r="5" spans="1:30" ht="15.75" x14ac:dyDescent="0.25">
      <c r="A5" s="18"/>
      <c r="B5" s="18"/>
      <c r="C5" s="18"/>
      <c r="D5" s="9" t="s">
        <v>89</v>
      </c>
      <c r="E5" s="9"/>
      <c r="F5" s="8"/>
      <c r="G5" s="18"/>
      <c r="H5" s="18"/>
      <c r="I5" s="18"/>
      <c r="J5" s="18"/>
      <c r="K5" s="18"/>
      <c r="L5" s="18"/>
      <c r="M5" s="18"/>
      <c r="N5" s="4"/>
      <c r="O5" s="4"/>
      <c r="P5" s="4"/>
      <c r="Q5" s="4"/>
      <c r="R5" s="4"/>
      <c r="S5" s="4"/>
      <c r="T5" s="4"/>
      <c r="U5" s="4"/>
      <c r="V5" s="4"/>
      <c r="W5" s="4"/>
      <c r="X5" s="4"/>
      <c r="Y5" s="4"/>
      <c r="Z5" s="4"/>
      <c r="AA5" s="4"/>
      <c r="AB5" s="4"/>
      <c r="AC5" s="4"/>
      <c r="AD5" s="4"/>
    </row>
    <row r="6" spans="1:30" ht="15.75" x14ac:dyDescent="0.25">
      <c r="A6" s="18"/>
      <c r="B6" s="18"/>
      <c r="C6" s="18"/>
      <c r="D6" s="9" t="s">
        <v>147</v>
      </c>
      <c r="E6" s="9"/>
      <c r="F6" s="8"/>
      <c r="G6" s="18"/>
      <c r="H6" s="18"/>
      <c r="I6" s="18"/>
      <c r="J6" s="18"/>
      <c r="K6" s="18"/>
      <c r="L6" s="18"/>
      <c r="M6" s="18"/>
      <c r="N6" s="4"/>
      <c r="O6" s="4"/>
      <c r="P6" s="4"/>
      <c r="Q6" s="4"/>
      <c r="R6" s="4"/>
      <c r="S6" s="4"/>
      <c r="T6" s="4"/>
      <c r="U6" s="4"/>
      <c r="V6" s="4"/>
      <c r="W6" s="4"/>
      <c r="X6" s="4"/>
      <c r="Y6" s="4"/>
      <c r="Z6" s="4"/>
      <c r="AA6" s="4"/>
      <c r="AB6" s="4"/>
      <c r="AC6" s="4"/>
      <c r="AD6" s="4"/>
    </row>
    <row r="7" spans="1:30" x14ac:dyDescent="0.2">
      <c r="A7" s="18"/>
      <c r="B7" s="18"/>
      <c r="C7" s="18"/>
      <c r="D7" s="18"/>
      <c r="E7" s="18"/>
      <c r="F7" s="18"/>
      <c r="G7" s="18"/>
      <c r="H7" s="18"/>
      <c r="I7" s="18"/>
      <c r="J7" s="18"/>
      <c r="K7" s="18"/>
      <c r="L7" s="18"/>
      <c r="M7" s="4"/>
      <c r="N7" s="4"/>
      <c r="O7" s="4"/>
      <c r="P7" s="4"/>
      <c r="Q7" s="4"/>
      <c r="R7" s="4"/>
      <c r="S7" s="4"/>
      <c r="T7" s="4"/>
      <c r="U7" s="4"/>
      <c r="V7" s="4"/>
      <c r="W7" s="4"/>
      <c r="X7" s="4"/>
      <c r="Y7" s="4"/>
      <c r="Z7" s="4"/>
      <c r="AA7" s="4"/>
      <c r="AB7" s="4"/>
      <c r="AC7" s="4"/>
    </row>
    <row r="8" spans="1:30" ht="61.5" x14ac:dyDescent="0.9">
      <c r="A8" s="18"/>
      <c r="B8" s="18"/>
      <c r="C8" s="18"/>
      <c r="D8" s="23" t="s">
        <v>124</v>
      </c>
      <c r="E8" s="18"/>
      <c r="F8" s="6"/>
      <c r="G8" s="18"/>
      <c r="H8" s="18"/>
      <c r="I8" s="18"/>
      <c r="J8" s="18"/>
      <c r="K8" s="18"/>
      <c r="L8" s="18"/>
      <c r="M8" s="4"/>
      <c r="N8" s="4"/>
      <c r="O8" s="4"/>
      <c r="P8" s="4"/>
      <c r="Q8" s="4"/>
      <c r="R8" s="4"/>
      <c r="S8" s="4"/>
      <c r="T8" s="4"/>
      <c r="U8" s="4"/>
      <c r="V8" s="4"/>
      <c r="W8" s="4"/>
      <c r="X8" s="4"/>
      <c r="Y8" s="4"/>
      <c r="Z8" s="4"/>
      <c r="AA8" s="4"/>
      <c r="AB8" s="4"/>
      <c r="AC8" s="4"/>
    </row>
    <row r="9" spans="1:30" x14ac:dyDescent="0.2">
      <c r="A9" s="18"/>
      <c r="B9" s="18"/>
      <c r="C9" s="18"/>
      <c r="D9" s="18"/>
      <c r="E9" s="18"/>
      <c r="F9" s="18"/>
      <c r="G9" s="18"/>
      <c r="H9" s="18"/>
      <c r="I9" s="18"/>
      <c r="J9" s="18"/>
      <c r="K9" s="18"/>
      <c r="L9" s="18"/>
      <c r="M9" s="4"/>
      <c r="N9" s="4"/>
      <c r="O9" s="4"/>
      <c r="P9" s="4"/>
      <c r="Q9" s="4"/>
      <c r="R9" s="4"/>
      <c r="S9" s="4"/>
      <c r="T9" s="4"/>
      <c r="U9" s="4"/>
      <c r="V9" s="4"/>
      <c r="W9" s="4"/>
      <c r="X9" s="4"/>
      <c r="Y9" s="4"/>
      <c r="Z9" s="4"/>
      <c r="AA9" s="4"/>
      <c r="AB9" s="4"/>
      <c r="AC9" s="4"/>
    </row>
    <row r="10" spans="1:30" ht="18.75" x14ac:dyDescent="0.3">
      <c r="A10" s="18"/>
      <c r="B10" s="18"/>
      <c r="C10" s="18"/>
      <c r="D10" s="17" t="s">
        <v>1</v>
      </c>
      <c r="E10" s="17"/>
      <c r="F10" s="17"/>
      <c r="G10" s="17"/>
      <c r="H10" s="18"/>
      <c r="I10" s="18"/>
      <c r="J10" s="18"/>
      <c r="K10" s="18"/>
      <c r="L10" s="18"/>
      <c r="M10" s="4"/>
      <c r="N10" s="4"/>
      <c r="O10" s="4"/>
      <c r="P10" s="4"/>
      <c r="Q10" s="4"/>
      <c r="R10" s="4"/>
      <c r="S10" s="4"/>
      <c r="T10" s="4"/>
      <c r="U10" s="4"/>
      <c r="V10" s="4"/>
      <c r="W10" s="4"/>
      <c r="X10" s="4"/>
      <c r="Y10" s="4"/>
      <c r="Z10" s="4"/>
      <c r="AA10" s="4"/>
      <c r="AB10" s="4"/>
      <c r="AC10" s="4"/>
    </row>
    <row r="11" spans="1:30" ht="18.75" x14ac:dyDescent="0.3">
      <c r="A11" s="18"/>
      <c r="B11" s="18"/>
      <c r="C11" s="18"/>
      <c r="D11" s="17"/>
      <c r="E11" s="17"/>
      <c r="F11" s="17"/>
      <c r="G11" s="17"/>
      <c r="H11" s="18"/>
      <c r="I11" s="18"/>
      <c r="J11" s="18"/>
      <c r="K11" s="18"/>
      <c r="L11" s="18"/>
      <c r="M11" s="4"/>
      <c r="N11" s="4"/>
      <c r="O11" s="4"/>
      <c r="P11" s="4"/>
      <c r="Q11" s="4"/>
      <c r="R11" s="4"/>
      <c r="S11" s="4"/>
      <c r="T11" s="4"/>
      <c r="U11" s="4"/>
      <c r="V11" s="4"/>
      <c r="W11" s="4"/>
      <c r="X11" s="4"/>
      <c r="Y11" s="4"/>
      <c r="Z11" s="4"/>
      <c r="AA11" s="4"/>
      <c r="AB11" s="4"/>
      <c r="AC11" s="4"/>
    </row>
    <row r="12" spans="1:30" ht="23.45" customHeight="1" x14ac:dyDescent="0.3">
      <c r="A12" s="18"/>
      <c r="B12" s="18"/>
      <c r="C12" s="18"/>
      <c r="F12" s="17"/>
      <c r="G12" s="18"/>
      <c r="H12" s="18"/>
      <c r="I12" s="18"/>
      <c r="J12" s="18"/>
      <c r="K12" s="18"/>
      <c r="L12" s="4"/>
      <c r="M12" s="4"/>
      <c r="N12" s="4"/>
      <c r="O12" s="4"/>
      <c r="P12" s="4"/>
      <c r="Q12" s="4"/>
      <c r="R12" s="4"/>
      <c r="S12" s="4"/>
      <c r="T12" s="4"/>
      <c r="U12" s="4"/>
      <c r="V12" s="4"/>
      <c r="W12" s="4"/>
      <c r="X12" s="4"/>
      <c r="Y12" s="4"/>
      <c r="Z12" s="4"/>
      <c r="AA12" s="4"/>
      <c r="AB12" s="4"/>
    </row>
    <row r="13" spans="1:30" ht="23.45" customHeight="1" x14ac:dyDescent="0.3">
      <c r="A13" s="18"/>
      <c r="B13" s="18"/>
      <c r="C13" s="18"/>
      <c r="F13" s="17"/>
      <c r="G13" s="18"/>
      <c r="H13" s="18"/>
      <c r="I13" s="18"/>
      <c r="J13" s="18"/>
      <c r="K13" s="18"/>
      <c r="L13" s="4"/>
      <c r="M13" s="4"/>
      <c r="N13" s="4"/>
      <c r="O13" s="4"/>
      <c r="P13" s="4"/>
      <c r="Q13" s="4"/>
      <c r="R13" s="4"/>
      <c r="S13" s="4"/>
      <c r="T13" s="4"/>
      <c r="U13" s="4"/>
      <c r="V13" s="4"/>
      <c r="W13" s="4"/>
      <c r="X13" s="4"/>
      <c r="Y13" s="4"/>
      <c r="Z13" s="4"/>
      <c r="AA13" s="4"/>
      <c r="AB13" s="4"/>
    </row>
    <row r="14" spans="1:30" ht="23.45" customHeight="1" x14ac:dyDescent="0.3">
      <c r="A14" s="18"/>
      <c r="B14" s="18"/>
      <c r="C14" s="18"/>
      <c r="F14" s="17"/>
      <c r="G14" s="18"/>
      <c r="H14" s="18"/>
      <c r="I14" s="18"/>
      <c r="J14" s="18"/>
      <c r="K14" s="18"/>
      <c r="L14" s="4"/>
      <c r="M14" s="4"/>
      <c r="N14" s="4"/>
      <c r="O14" s="4"/>
      <c r="P14" s="4"/>
      <c r="Q14" s="4"/>
      <c r="R14" s="4"/>
      <c r="S14" s="4"/>
      <c r="T14" s="4"/>
      <c r="U14" s="4"/>
      <c r="V14" s="4"/>
      <c r="W14" s="4"/>
      <c r="X14" s="4"/>
      <c r="Y14" s="4"/>
      <c r="Z14" s="4"/>
      <c r="AA14" s="4"/>
      <c r="AB14" s="4"/>
    </row>
    <row r="15" spans="1:30" ht="23.45" customHeight="1" x14ac:dyDescent="0.3">
      <c r="A15" s="18"/>
      <c r="B15" s="18"/>
      <c r="C15" s="18"/>
      <c r="F15" s="17"/>
      <c r="G15" s="18"/>
      <c r="H15" s="18"/>
      <c r="I15" s="18"/>
      <c r="J15" s="18"/>
      <c r="K15" s="18"/>
      <c r="L15" s="4"/>
      <c r="M15" s="4"/>
      <c r="N15" s="4"/>
      <c r="O15" s="4"/>
      <c r="P15" s="4"/>
      <c r="Q15" s="4"/>
      <c r="R15" s="4"/>
      <c r="S15" s="4"/>
      <c r="T15" s="4"/>
      <c r="U15" s="4"/>
      <c r="V15" s="4"/>
      <c r="W15" s="4"/>
      <c r="X15" s="4"/>
      <c r="Y15" s="4"/>
      <c r="Z15" s="4"/>
      <c r="AA15" s="4"/>
      <c r="AB15" s="4"/>
    </row>
    <row r="16" spans="1:30" ht="23.45" customHeight="1" x14ac:dyDescent="0.3">
      <c r="A16" s="18"/>
      <c r="B16" s="18"/>
      <c r="C16" s="18"/>
      <c r="F16" s="17"/>
      <c r="G16" s="18"/>
      <c r="H16" s="18"/>
      <c r="I16" s="18"/>
      <c r="J16" s="18"/>
      <c r="K16" s="18"/>
      <c r="L16" s="4"/>
      <c r="M16" s="4"/>
      <c r="N16" s="4"/>
      <c r="O16" s="4"/>
      <c r="P16" s="4"/>
      <c r="Q16" s="4"/>
      <c r="R16" s="4"/>
      <c r="S16" s="4"/>
      <c r="T16" s="4"/>
      <c r="U16" s="4"/>
      <c r="V16" s="4"/>
      <c r="W16" s="4"/>
      <c r="X16" s="4"/>
      <c r="Y16" s="4"/>
      <c r="Z16" s="4"/>
      <c r="AA16" s="4"/>
      <c r="AB16" s="4"/>
    </row>
    <row r="17" spans="1:29" ht="23.45" customHeight="1" x14ac:dyDescent="0.3">
      <c r="A17" s="18"/>
      <c r="B17" s="18"/>
      <c r="C17" s="18"/>
      <c r="F17" s="17"/>
      <c r="G17" s="18"/>
      <c r="H17" s="18"/>
      <c r="I17" s="18"/>
      <c r="J17" s="18"/>
      <c r="K17" s="18"/>
      <c r="L17" s="4"/>
      <c r="M17" s="4"/>
      <c r="N17" s="4"/>
      <c r="O17" s="4"/>
      <c r="P17" s="4"/>
      <c r="Q17" s="4"/>
      <c r="R17" s="4"/>
      <c r="S17" s="4"/>
      <c r="T17" s="4"/>
      <c r="U17" s="4"/>
      <c r="V17" s="4"/>
      <c r="W17" s="4"/>
      <c r="X17" s="4"/>
      <c r="Y17" s="4"/>
      <c r="Z17" s="4"/>
      <c r="AA17" s="4"/>
      <c r="AB17" s="4"/>
    </row>
    <row r="18" spans="1:29" ht="23.45" customHeight="1" x14ac:dyDescent="0.3">
      <c r="A18" s="18"/>
      <c r="B18" s="18"/>
      <c r="C18" s="18"/>
      <c r="F18" s="17"/>
      <c r="G18" s="18"/>
      <c r="H18" s="18"/>
      <c r="I18" s="18"/>
      <c r="J18" s="18"/>
      <c r="K18" s="18"/>
      <c r="L18" s="4"/>
      <c r="M18" s="4"/>
      <c r="N18" s="4"/>
      <c r="O18" s="4"/>
      <c r="P18" s="4"/>
      <c r="Q18" s="4"/>
      <c r="R18" s="4"/>
      <c r="S18" s="4"/>
      <c r="T18" s="4"/>
      <c r="U18" s="4"/>
      <c r="V18" s="4"/>
      <c r="W18" s="4"/>
      <c r="X18" s="4"/>
      <c r="Y18" s="4"/>
      <c r="Z18" s="4"/>
      <c r="AA18" s="4"/>
      <c r="AB18" s="4"/>
    </row>
    <row r="19" spans="1:29" ht="23.45" customHeight="1" x14ac:dyDescent="0.3">
      <c r="A19" s="18"/>
      <c r="B19" s="18"/>
      <c r="C19" s="18"/>
      <c r="F19" s="17"/>
      <c r="G19" s="18"/>
      <c r="H19" s="18"/>
      <c r="I19" s="18"/>
      <c r="J19" s="18"/>
      <c r="K19" s="18"/>
      <c r="L19" s="4"/>
      <c r="M19" s="4"/>
      <c r="N19" s="4"/>
      <c r="O19" s="4"/>
      <c r="P19" s="4"/>
      <c r="Q19" s="4"/>
      <c r="R19" s="4"/>
      <c r="S19" s="4"/>
      <c r="T19" s="4"/>
      <c r="U19" s="4"/>
      <c r="V19" s="4"/>
      <c r="W19" s="4"/>
      <c r="X19" s="4"/>
      <c r="Y19" s="4"/>
      <c r="Z19" s="4"/>
      <c r="AA19" s="4"/>
      <c r="AB19" s="4"/>
    </row>
    <row r="20" spans="1:29" ht="23.45" customHeight="1" x14ac:dyDescent="0.3">
      <c r="A20" s="18"/>
      <c r="B20" s="18"/>
      <c r="C20" s="18"/>
      <c r="F20" s="17"/>
      <c r="G20" s="18"/>
      <c r="H20" s="18"/>
      <c r="I20" s="18"/>
      <c r="J20" s="18"/>
      <c r="K20" s="18"/>
      <c r="L20" s="4"/>
      <c r="M20" s="4"/>
      <c r="N20" s="4"/>
      <c r="O20" s="4"/>
      <c r="P20" s="4"/>
      <c r="Q20" s="4"/>
      <c r="R20" s="4"/>
      <c r="S20" s="4"/>
      <c r="T20" s="4"/>
      <c r="U20" s="4"/>
      <c r="V20" s="4"/>
      <c r="W20" s="4"/>
      <c r="X20" s="4"/>
      <c r="Y20" s="4"/>
      <c r="Z20" s="4"/>
      <c r="AA20" s="4"/>
      <c r="AB20" s="4"/>
    </row>
    <row r="21" spans="1:29" ht="23.45" customHeight="1" x14ac:dyDescent="0.3">
      <c r="A21" s="18"/>
      <c r="B21" s="18"/>
      <c r="C21" s="18"/>
      <c r="F21" s="17"/>
      <c r="G21" s="18"/>
      <c r="H21" s="18"/>
      <c r="I21" s="18"/>
      <c r="J21" s="18"/>
      <c r="K21" s="18"/>
      <c r="L21" s="4"/>
      <c r="M21" s="4"/>
      <c r="N21" s="4"/>
      <c r="O21" s="4"/>
      <c r="P21" s="4"/>
      <c r="Q21" s="4"/>
      <c r="R21" s="4"/>
      <c r="S21" s="4"/>
      <c r="T21" s="4"/>
      <c r="U21" s="4"/>
      <c r="V21" s="4"/>
      <c r="W21" s="4"/>
      <c r="X21" s="4"/>
      <c r="Y21" s="4"/>
      <c r="Z21" s="4"/>
      <c r="AA21" s="4"/>
      <c r="AB21" s="4"/>
    </row>
    <row r="22" spans="1:29" ht="23.45" customHeight="1" x14ac:dyDescent="0.3">
      <c r="A22" s="18"/>
      <c r="B22" s="18"/>
      <c r="C22" s="18"/>
      <c r="F22" s="17"/>
      <c r="G22" s="18"/>
      <c r="H22" s="18"/>
      <c r="I22" s="18"/>
      <c r="J22" s="18"/>
      <c r="K22" s="18"/>
      <c r="L22" s="4"/>
      <c r="M22" s="4"/>
      <c r="N22" s="4"/>
      <c r="O22" s="4"/>
      <c r="P22" s="4"/>
      <c r="Q22" s="4"/>
      <c r="R22" s="4"/>
      <c r="S22" s="4"/>
      <c r="T22" s="4"/>
      <c r="U22" s="4"/>
      <c r="V22" s="4"/>
      <c r="W22" s="4"/>
      <c r="X22" s="4"/>
      <c r="Y22" s="4"/>
      <c r="Z22" s="4"/>
      <c r="AA22" s="4"/>
      <c r="AB22" s="4"/>
    </row>
    <row r="23" spans="1:29" ht="23.45" customHeight="1" x14ac:dyDescent="0.3">
      <c r="A23" s="18"/>
      <c r="B23" s="18"/>
      <c r="C23" s="18"/>
      <c r="F23" s="17"/>
      <c r="G23" s="18"/>
      <c r="H23" s="18"/>
      <c r="I23" s="18"/>
      <c r="J23" s="18"/>
      <c r="K23" s="18"/>
      <c r="L23" s="4"/>
      <c r="M23" s="4"/>
      <c r="N23" s="4"/>
      <c r="O23" s="4"/>
      <c r="P23" s="4"/>
      <c r="Q23" s="4"/>
      <c r="R23" s="4"/>
      <c r="S23" s="4"/>
      <c r="T23" s="4"/>
      <c r="U23" s="4"/>
      <c r="V23" s="4"/>
      <c r="W23" s="4"/>
      <c r="X23" s="4"/>
      <c r="Y23" s="4"/>
      <c r="Z23" s="4"/>
      <c r="AA23" s="4"/>
      <c r="AB23" s="4"/>
    </row>
    <row r="24" spans="1:29" ht="23.45" customHeight="1" x14ac:dyDescent="0.3">
      <c r="A24" s="18"/>
      <c r="B24" s="18"/>
      <c r="C24" s="18"/>
      <c r="F24" s="17"/>
      <c r="G24" s="18"/>
      <c r="H24" s="18"/>
      <c r="I24" s="18"/>
      <c r="J24" s="18"/>
      <c r="K24" s="18"/>
      <c r="L24" s="4"/>
      <c r="M24" s="4"/>
      <c r="N24" s="4"/>
      <c r="O24" s="4"/>
      <c r="P24" s="4"/>
      <c r="Q24" s="4"/>
      <c r="R24" s="4"/>
      <c r="S24" s="4"/>
      <c r="T24" s="4"/>
      <c r="U24" s="4"/>
      <c r="V24" s="4"/>
      <c r="W24" s="4"/>
      <c r="X24" s="4"/>
      <c r="Y24" s="4"/>
      <c r="Z24" s="4"/>
      <c r="AA24" s="4"/>
      <c r="AB24" s="4"/>
    </row>
    <row r="25" spans="1:29" ht="23.45" customHeight="1" x14ac:dyDescent="0.3">
      <c r="A25" s="18"/>
      <c r="B25" s="18"/>
      <c r="C25" s="18"/>
      <c r="F25" s="17"/>
      <c r="G25" s="18"/>
      <c r="H25" s="18"/>
      <c r="I25" s="18"/>
      <c r="J25" s="18"/>
      <c r="K25" s="18"/>
      <c r="L25" s="4"/>
      <c r="M25" s="4"/>
      <c r="N25" s="4"/>
      <c r="O25" s="4"/>
      <c r="P25" s="4"/>
      <c r="Q25" s="4"/>
      <c r="R25" s="4"/>
      <c r="S25" s="4"/>
      <c r="T25" s="4"/>
      <c r="U25" s="4"/>
      <c r="V25" s="4"/>
      <c r="W25" s="4"/>
      <c r="X25" s="4"/>
      <c r="Y25" s="4"/>
      <c r="Z25" s="4"/>
      <c r="AA25" s="4"/>
      <c r="AB25" s="4"/>
    </row>
    <row r="26" spans="1:29" ht="23.45" customHeight="1" x14ac:dyDescent="0.3">
      <c r="A26" s="18"/>
      <c r="B26" s="18"/>
      <c r="C26" s="18"/>
      <c r="F26" s="17"/>
      <c r="G26" s="18"/>
      <c r="H26" s="18"/>
      <c r="I26" s="18"/>
      <c r="J26" s="18"/>
      <c r="K26" s="18"/>
      <c r="L26" s="4"/>
      <c r="M26" s="4"/>
      <c r="N26" s="4"/>
      <c r="O26" s="4"/>
      <c r="P26" s="4"/>
      <c r="Q26" s="4"/>
      <c r="R26" s="4"/>
      <c r="S26" s="4"/>
      <c r="T26" s="4"/>
      <c r="U26" s="4"/>
      <c r="V26" s="4"/>
      <c r="W26" s="4"/>
      <c r="X26" s="4"/>
      <c r="Y26" s="4"/>
      <c r="Z26" s="4"/>
      <c r="AA26" s="4"/>
      <c r="AB26" s="4"/>
    </row>
    <row r="27" spans="1:29" ht="23.45" customHeight="1" x14ac:dyDescent="0.3">
      <c r="A27" s="18"/>
      <c r="B27" s="18"/>
      <c r="C27" s="18"/>
      <c r="F27" s="17"/>
      <c r="G27" s="18"/>
      <c r="H27" s="18"/>
      <c r="I27" s="18"/>
      <c r="J27" s="18"/>
      <c r="K27" s="18"/>
      <c r="L27" s="4"/>
      <c r="M27" s="4"/>
      <c r="N27" s="4"/>
      <c r="O27" s="4"/>
      <c r="P27" s="4"/>
      <c r="Q27" s="4"/>
      <c r="R27" s="4"/>
      <c r="S27" s="4"/>
      <c r="T27" s="4"/>
      <c r="U27" s="4"/>
      <c r="V27" s="4"/>
      <c r="W27" s="4"/>
      <c r="X27" s="4"/>
      <c r="Y27" s="4"/>
      <c r="Z27" s="4"/>
      <c r="AA27" s="4"/>
      <c r="AB27" s="4"/>
    </row>
    <row r="28" spans="1:29" ht="23.45" customHeight="1" x14ac:dyDescent="0.3">
      <c r="A28" s="18"/>
      <c r="B28" s="18"/>
      <c r="C28" s="18"/>
      <c r="F28" s="17"/>
      <c r="G28" s="18"/>
      <c r="H28" s="18"/>
      <c r="I28" s="18"/>
      <c r="J28" s="18"/>
      <c r="K28" s="18"/>
      <c r="L28" s="4"/>
      <c r="M28" s="4"/>
      <c r="N28" s="4"/>
      <c r="O28" s="4"/>
      <c r="P28" s="4"/>
      <c r="Q28" s="4"/>
      <c r="R28" s="4"/>
      <c r="S28" s="4"/>
      <c r="T28" s="4"/>
      <c r="U28" s="4"/>
      <c r="V28" s="4"/>
      <c r="W28" s="4"/>
      <c r="X28" s="4"/>
      <c r="Y28" s="4"/>
      <c r="Z28" s="4"/>
      <c r="AA28" s="4"/>
      <c r="AB28" s="4"/>
    </row>
    <row r="29" spans="1:29" ht="23.45" customHeight="1" x14ac:dyDescent="0.3">
      <c r="A29" s="18"/>
      <c r="B29" s="18"/>
      <c r="C29" s="18"/>
      <c r="F29" s="17"/>
      <c r="G29" s="18"/>
      <c r="H29" s="18"/>
      <c r="I29" s="18"/>
      <c r="J29" s="18"/>
      <c r="K29" s="18"/>
      <c r="L29" s="4"/>
      <c r="M29" s="4"/>
      <c r="N29" s="4"/>
      <c r="O29" s="4"/>
      <c r="P29" s="4"/>
      <c r="Q29" s="4"/>
      <c r="R29" s="4"/>
      <c r="S29" s="4"/>
      <c r="T29" s="4"/>
      <c r="U29" s="4"/>
      <c r="V29" s="4"/>
      <c r="W29" s="4"/>
      <c r="X29" s="4"/>
      <c r="Y29" s="4"/>
      <c r="Z29" s="4"/>
      <c r="AA29" s="4"/>
      <c r="AB29" s="4"/>
    </row>
    <row r="30" spans="1:29" ht="23.45" customHeight="1" x14ac:dyDescent="0.3">
      <c r="A30" s="18"/>
      <c r="B30" s="18"/>
      <c r="C30" s="18"/>
      <c r="F30" s="17"/>
      <c r="G30" s="18"/>
      <c r="H30" s="18"/>
      <c r="I30" s="18"/>
      <c r="J30" s="18"/>
      <c r="K30" s="18"/>
      <c r="L30" s="4"/>
      <c r="M30" s="4"/>
      <c r="N30" s="4"/>
      <c r="O30" s="4"/>
      <c r="P30" s="4"/>
      <c r="Q30" s="4"/>
      <c r="R30" s="4"/>
      <c r="S30" s="4"/>
      <c r="T30" s="4"/>
      <c r="U30" s="4"/>
      <c r="V30" s="4"/>
      <c r="W30" s="4"/>
      <c r="X30" s="4"/>
      <c r="Y30" s="4"/>
      <c r="Z30" s="4"/>
      <c r="AA30" s="4"/>
      <c r="AB30" s="4"/>
    </row>
    <row r="31" spans="1:29" ht="18.75" x14ac:dyDescent="0.3">
      <c r="A31" s="18"/>
      <c r="B31" s="18"/>
      <c r="C31" s="18"/>
      <c r="D31" s="17"/>
      <c r="E31" s="18"/>
      <c r="F31" s="18"/>
      <c r="G31" s="18"/>
      <c r="H31" s="18"/>
      <c r="I31" s="18"/>
      <c r="J31" s="18"/>
      <c r="K31" s="18"/>
      <c r="L31" s="18"/>
      <c r="M31" s="4"/>
      <c r="N31" s="4"/>
      <c r="O31" s="4"/>
      <c r="P31" s="4"/>
      <c r="Q31" s="4"/>
      <c r="R31" s="4"/>
      <c r="S31" s="4"/>
      <c r="T31" s="4"/>
      <c r="U31" s="4"/>
      <c r="V31" s="4"/>
      <c r="W31" s="4"/>
      <c r="X31" s="4"/>
      <c r="Y31" s="4"/>
      <c r="Z31" s="4"/>
      <c r="AA31" s="4"/>
      <c r="AB31" s="4"/>
      <c r="AC31" s="4"/>
    </row>
    <row r="32" spans="1:29" ht="18.75" x14ac:dyDescent="0.3">
      <c r="A32" s="18"/>
      <c r="B32" s="18"/>
      <c r="C32" s="18"/>
      <c r="D32" s="17" t="s">
        <v>2</v>
      </c>
      <c r="E32" s="18"/>
      <c r="F32" s="18"/>
      <c r="G32" s="18"/>
      <c r="H32" s="18"/>
      <c r="I32" s="18"/>
      <c r="J32" s="18"/>
      <c r="K32" s="18"/>
      <c r="L32" s="18"/>
      <c r="M32" s="4"/>
      <c r="N32" s="4"/>
      <c r="O32" s="4"/>
      <c r="P32" s="4"/>
      <c r="Q32" s="4"/>
      <c r="R32" s="4"/>
      <c r="S32" s="4"/>
      <c r="T32" s="4"/>
      <c r="U32" s="4"/>
      <c r="V32" s="4"/>
      <c r="W32" s="4"/>
      <c r="X32" s="4"/>
      <c r="Y32" s="4"/>
      <c r="Z32" s="4"/>
      <c r="AA32" s="4"/>
      <c r="AB32" s="4"/>
      <c r="AC32" s="4"/>
    </row>
    <row r="33" spans="1:29" ht="18.75" x14ac:dyDescent="0.3">
      <c r="A33" s="18"/>
      <c r="B33" s="18"/>
      <c r="C33" s="18"/>
      <c r="D33" s="17"/>
      <c r="E33" s="18"/>
      <c r="F33" s="18"/>
      <c r="G33" s="18"/>
      <c r="H33" s="18"/>
      <c r="I33" s="18"/>
      <c r="J33" s="18"/>
      <c r="K33" s="18"/>
      <c r="L33" s="18"/>
      <c r="M33" s="4"/>
      <c r="N33" s="4"/>
      <c r="O33" s="4"/>
      <c r="P33" s="4"/>
      <c r="Q33" s="4"/>
      <c r="R33" s="4"/>
      <c r="S33" s="4"/>
      <c r="T33" s="4"/>
      <c r="U33" s="4"/>
      <c r="V33" s="4"/>
      <c r="W33" s="4"/>
      <c r="X33" s="4"/>
      <c r="Y33" s="4"/>
      <c r="Z33" s="4"/>
      <c r="AA33" s="4"/>
      <c r="AB33" s="4"/>
      <c r="AC33" s="4"/>
    </row>
    <row r="34" spans="1:29" ht="18.75" x14ac:dyDescent="0.3">
      <c r="A34" s="18"/>
      <c r="B34" s="18"/>
      <c r="C34" s="18"/>
      <c r="D34" s="110" t="s">
        <v>90</v>
      </c>
      <c r="E34" s="18"/>
      <c r="F34" s="18"/>
      <c r="G34" s="18"/>
      <c r="H34" s="18"/>
      <c r="I34" s="18"/>
      <c r="J34" s="18"/>
      <c r="K34" s="18"/>
      <c r="L34" s="18"/>
      <c r="M34" s="4"/>
      <c r="N34" s="4"/>
      <c r="O34" s="4"/>
      <c r="P34" s="4"/>
      <c r="Q34" s="4"/>
      <c r="R34" s="4"/>
      <c r="S34" s="4"/>
      <c r="T34" s="4"/>
      <c r="U34" s="4"/>
      <c r="V34" s="4"/>
      <c r="W34" s="4"/>
      <c r="X34" s="4"/>
      <c r="Y34" s="4"/>
      <c r="Z34" s="4"/>
      <c r="AA34" s="4"/>
      <c r="AB34" s="4"/>
      <c r="AC34" s="4"/>
    </row>
    <row r="35" spans="1:29" ht="18.75" x14ac:dyDescent="0.3">
      <c r="A35" s="18"/>
      <c r="B35" s="18"/>
      <c r="C35" s="18"/>
      <c r="D35" s="111" t="s">
        <v>91</v>
      </c>
      <c r="E35" s="18"/>
      <c r="F35" s="18"/>
      <c r="G35" s="18"/>
      <c r="H35" s="18"/>
      <c r="I35" s="18"/>
      <c r="J35" s="18"/>
      <c r="K35" s="18"/>
      <c r="L35" s="18"/>
      <c r="M35" s="4"/>
      <c r="N35" s="4"/>
      <c r="O35" s="4"/>
      <c r="P35" s="4"/>
      <c r="Q35" s="4"/>
      <c r="R35" s="4"/>
      <c r="S35" s="4"/>
      <c r="T35" s="4"/>
      <c r="U35" s="4"/>
      <c r="V35" s="4"/>
      <c r="W35" s="4"/>
      <c r="X35" s="4"/>
      <c r="Y35" s="4"/>
      <c r="Z35" s="4"/>
      <c r="AA35" s="4"/>
      <c r="AB35" s="4"/>
      <c r="AC35" s="4"/>
    </row>
    <row r="36" spans="1:29" ht="15.75" x14ac:dyDescent="0.25">
      <c r="A36" s="18"/>
      <c r="B36" s="18"/>
      <c r="C36" s="18"/>
      <c r="D36" s="12"/>
      <c r="E36" s="18"/>
      <c r="F36" s="18"/>
      <c r="G36" s="18"/>
      <c r="H36" s="18"/>
      <c r="I36" s="18"/>
      <c r="J36" s="18"/>
      <c r="K36" s="18"/>
      <c r="L36" s="18"/>
      <c r="M36" s="4"/>
      <c r="N36" s="4"/>
      <c r="O36" s="4"/>
      <c r="P36" s="4"/>
      <c r="Q36" s="4"/>
      <c r="R36" s="4"/>
      <c r="S36" s="4"/>
      <c r="T36" s="4"/>
      <c r="U36" s="4"/>
      <c r="V36" s="4"/>
      <c r="W36" s="4"/>
      <c r="X36" s="4"/>
      <c r="Y36" s="4"/>
      <c r="Z36" s="4"/>
      <c r="AA36" s="4"/>
      <c r="AB36" s="4"/>
      <c r="AC36" s="4"/>
    </row>
    <row r="37" spans="1:29" ht="15.75" x14ac:dyDescent="0.25">
      <c r="A37" s="18"/>
      <c r="B37" s="18"/>
      <c r="C37" s="18"/>
      <c r="D37" s="13" t="s">
        <v>0</v>
      </c>
      <c r="E37" s="18"/>
      <c r="F37" s="18"/>
      <c r="G37" s="18"/>
      <c r="H37" s="18"/>
      <c r="I37" s="18"/>
      <c r="J37" s="18"/>
      <c r="K37" s="18"/>
      <c r="L37" s="18"/>
      <c r="M37" s="4"/>
      <c r="N37" s="4"/>
      <c r="O37" s="4"/>
      <c r="P37" s="4"/>
      <c r="Q37" s="4"/>
      <c r="R37" s="4"/>
      <c r="S37" s="4"/>
      <c r="T37" s="4"/>
      <c r="U37" s="4"/>
      <c r="V37" s="4"/>
      <c r="W37" s="4"/>
      <c r="X37" s="4"/>
      <c r="Y37" s="4"/>
      <c r="Z37" s="4"/>
      <c r="AA37" s="4"/>
      <c r="AB37" s="4"/>
      <c r="AC37" s="4"/>
    </row>
    <row r="38" spans="1:29" ht="15.75" x14ac:dyDescent="0.25">
      <c r="A38" s="18"/>
      <c r="B38" s="18"/>
      <c r="C38" s="18"/>
      <c r="D38" s="13" t="s">
        <v>3</v>
      </c>
      <c r="E38" s="18"/>
      <c r="F38" s="18"/>
      <c r="G38" s="18"/>
      <c r="H38" s="18"/>
      <c r="I38" s="18"/>
      <c r="J38" s="18"/>
      <c r="K38" s="18"/>
      <c r="L38" s="18"/>
      <c r="M38" s="4"/>
      <c r="N38" s="4"/>
      <c r="O38" s="4"/>
      <c r="P38" s="4"/>
      <c r="Q38" s="4"/>
      <c r="R38" s="4"/>
      <c r="S38" s="4"/>
      <c r="T38" s="4"/>
      <c r="U38" s="4"/>
      <c r="V38" s="4"/>
      <c r="W38" s="4"/>
      <c r="X38" s="4"/>
      <c r="Y38" s="4"/>
      <c r="Z38" s="4"/>
      <c r="AA38" s="4"/>
      <c r="AB38" s="4"/>
      <c r="AC38" s="4"/>
    </row>
    <row r="39" spans="1:29" ht="15.75" x14ac:dyDescent="0.25">
      <c r="A39" s="18"/>
      <c r="B39" s="18"/>
      <c r="C39" s="18"/>
      <c r="D39" s="13" t="s">
        <v>129</v>
      </c>
      <c r="E39" s="18"/>
      <c r="F39" s="18"/>
      <c r="G39" s="18"/>
      <c r="H39" s="18"/>
      <c r="I39" s="18"/>
      <c r="J39" s="18"/>
      <c r="K39" s="18"/>
      <c r="L39" s="18"/>
      <c r="M39" s="4"/>
      <c r="N39" s="4"/>
      <c r="O39" s="4"/>
      <c r="P39" s="4"/>
      <c r="Q39" s="4"/>
      <c r="R39" s="4"/>
      <c r="S39" s="4"/>
      <c r="T39" s="4"/>
      <c r="U39" s="4"/>
      <c r="V39" s="4"/>
      <c r="W39" s="4"/>
      <c r="X39" s="4"/>
      <c r="Y39" s="4"/>
      <c r="Z39" s="4"/>
      <c r="AA39" s="4"/>
      <c r="AB39" s="4"/>
      <c r="AC39" s="4"/>
    </row>
    <row r="40" spans="1:29" ht="15.75" x14ac:dyDescent="0.25">
      <c r="A40" s="18"/>
      <c r="B40" s="18"/>
      <c r="C40" s="18"/>
      <c r="D40" s="13" t="s">
        <v>4</v>
      </c>
      <c r="E40" s="18"/>
      <c r="F40" s="18"/>
      <c r="G40" s="18"/>
      <c r="H40" s="18"/>
      <c r="I40" s="18"/>
      <c r="J40" s="18"/>
      <c r="K40" s="18"/>
      <c r="L40" s="18"/>
      <c r="M40" s="4"/>
      <c r="N40" s="4"/>
      <c r="O40" s="4"/>
      <c r="P40" s="4"/>
      <c r="Q40" s="4"/>
      <c r="R40" s="4"/>
      <c r="S40" s="4"/>
      <c r="T40" s="4"/>
      <c r="U40" s="4"/>
      <c r="V40" s="4"/>
      <c r="W40" s="4"/>
      <c r="X40" s="4"/>
      <c r="Y40" s="4"/>
      <c r="Z40" s="4"/>
      <c r="AA40" s="4"/>
      <c r="AB40" s="4"/>
      <c r="AC40" s="4"/>
    </row>
    <row r="41" spans="1:29" ht="15.75" x14ac:dyDescent="0.25">
      <c r="A41" s="18"/>
      <c r="B41" s="18"/>
      <c r="C41" s="18"/>
      <c r="D41" s="14" t="s">
        <v>92</v>
      </c>
      <c r="E41" s="18"/>
      <c r="F41" s="18"/>
      <c r="G41" s="18"/>
      <c r="H41" s="18"/>
      <c r="I41" s="18"/>
      <c r="J41" s="18"/>
      <c r="K41" s="18"/>
      <c r="L41" s="18"/>
      <c r="M41" s="4"/>
      <c r="N41" s="4"/>
      <c r="O41" s="4"/>
      <c r="P41" s="4"/>
      <c r="Q41" s="4"/>
      <c r="R41" s="4"/>
      <c r="S41" s="4"/>
      <c r="T41" s="4"/>
      <c r="U41" s="4"/>
      <c r="V41" s="4"/>
      <c r="W41" s="4"/>
      <c r="X41" s="4"/>
      <c r="Y41" s="4"/>
      <c r="Z41" s="4"/>
      <c r="AA41" s="4"/>
      <c r="AB41" s="4"/>
      <c r="AC41" s="4"/>
    </row>
    <row r="42" spans="1:29" ht="15.75" x14ac:dyDescent="0.25">
      <c r="A42" s="18"/>
      <c r="B42" s="18"/>
      <c r="C42" s="18"/>
      <c r="D42" s="14" t="s">
        <v>5</v>
      </c>
      <c r="E42" s="18"/>
      <c r="F42" s="18"/>
      <c r="G42" s="18"/>
      <c r="H42" s="18"/>
      <c r="I42" s="18"/>
      <c r="J42" s="18"/>
      <c r="K42" s="18"/>
      <c r="L42" s="18"/>
      <c r="M42" s="4"/>
      <c r="N42" s="4"/>
      <c r="O42" s="4"/>
      <c r="P42" s="4"/>
      <c r="Q42" s="4"/>
      <c r="R42" s="4"/>
      <c r="S42" s="4"/>
      <c r="T42" s="4"/>
      <c r="U42" s="4"/>
      <c r="V42" s="4"/>
      <c r="W42" s="4"/>
      <c r="X42" s="4"/>
      <c r="Y42" s="4"/>
      <c r="Z42" s="4"/>
      <c r="AA42" s="4"/>
      <c r="AB42" s="4"/>
      <c r="AC42" s="4"/>
    </row>
    <row r="43" spans="1:29" x14ac:dyDescent="0.2">
      <c r="A43" s="18"/>
      <c r="B43" s="18"/>
      <c r="C43" s="18"/>
      <c r="D43" s="18"/>
      <c r="E43" s="18"/>
      <c r="F43" s="18"/>
      <c r="G43" s="18"/>
      <c r="H43" s="18"/>
      <c r="I43" s="18"/>
      <c r="J43" s="18"/>
      <c r="K43" s="18"/>
      <c r="L43" s="18"/>
      <c r="M43" s="4"/>
      <c r="N43" s="4"/>
      <c r="O43" s="4"/>
      <c r="P43" s="4"/>
      <c r="Q43" s="4"/>
      <c r="R43" s="4"/>
      <c r="S43" s="4"/>
      <c r="T43" s="4"/>
      <c r="U43" s="4"/>
      <c r="V43" s="4"/>
      <c r="W43" s="4"/>
      <c r="X43" s="4"/>
      <c r="Y43" s="4"/>
      <c r="Z43" s="4"/>
      <c r="AA43" s="4"/>
      <c r="AB43" s="4"/>
      <c r="AC43" s="4"/>
    </row>
    <row r="44" spans="1:29" x14ac:dyDescent="0.2">
      <c r="A44" s="18"/>
      <c r="B44" s="18"/>
      <c r="C44" s="18"/>
      <c r="D44" s="18"/>
      <c r="E44" s="18"/>
      <c r="F44" s="18"/>
      <c r="G44" s="18"/>
      <c r="H44" s="18"/>
      <c r="I44" s="18"/>
      <c r="J44" s="18"/>
      <c r="K44" s="18"/>
      <c r="L44" s="18"/>
      <c r="M44" s="4"/>
      <c r="N44" s="4"/>
      <c r="O44" s="4"/>
      <c r="P44" s="4"/>
      <c r="Q44" s="4"/>
      <c r="R44" s="4"/>
      <c r="S44" s="4"/>
      <c r="T44" s="4"/>
      <c r="U44" s="4"/>
      <c r="V44" s="4"/>
      <c r="W44" s="4"/>
      <c r="X44" s="4"/>
      <c r="Y44" s="4"/>
      <c r="Z44" s="4"/>
      <c r="AA44" s="4"/>
      <c r="AB44" s="4"/>
      <c r="AC44" s="4"/>
    </row>
    <row r="45" spans="1:29" x14ac:dyDescent="0.2">
      <c r="A45" s="18"/>
      <c r="B45" s="18"/>
      <c r="C45" s="18"/>
      <c r="D45" s="18"/>
      <c r="E45" s="18"/>
      <c r="F45" s="18"/>
      <c r="G45" s="18"/>
      <c r="H45" s="18"/>
      <c r="I45" s="18"/>
      <c r="J45" s="18"/>
      <c r="K45" s="18"/>
      <c r="L45" s="18"/>
      <c r="M45" s="4"/>
      <c r="N45" s="4"/>
      <c r="O45" s="4"/>
      <c r="P45" s="4"/>
      <c r="Q45" s="4"/>
      <c r="R45" s="4"/>
      <c r="S45" s="4"/>
      <c r="T45" s="4"/>
      <c r="U45" s="4"/>
      <c r="V45" s="4"/>
      <c r="W45" s="4"/>
      <c r="X45" s="4"/>
      <c r="Y45" s="4"/>
      <c r="Z45" s="4"/>
      <c r="AA45" s="4"/>
      <c r="AB45" s="4"/>
      <c r="AC45" s="4"/>
    </row>
    <row r="46" spans="1:29" x14ac:dyDescent="0.2">
      <c r="A46" s="18"/>
      <c r="B46" s="18"/>
      <c r="C46" s="18"/>
      <c r="D46" s="18"/>
      <c r="E46" s="18"/>
      <c r="F46" s="18"/>
      <c r="G46" s="18"/>
      <c r="H46" s="18"/>
      <c r="I46" s="18"/>
      <c r="J46" s="18"/>
      <c r="K46" s="18"/>
      <c r="L46" s="18"/>
      <c r="M46" s="4"/>
      <c r="N46" s="4"/>
      <c r="O46" s="4"/>
      <c r="P46" s="4"/>
      <c r="Q46" s="4"/>
      <c r="R46" s="4"/>
      <c r="S46" s="4"/>
      <c r="T46" s="4"/>
      <c r="U46" s="4"/>
      <c r="V46" s="4"/>
      <c r="W46" s="4"/>
      <c r="X46" s="4"/>
      <c r="Y46" s="4"/>
      <c r="Z46" s="4"/>
      <c r="AA46" s="4"/>
      <c r="AB46" s="4"/>
      <c r="AC46" s="4"/>
    </row>
    <row r="47" spans="1:29" x14ac:dyDescent="0.2">
      <c r="A47" s="18"/>
      <c r="B47" s="18"/>
      <c r="C47" s="18"/>
      <c r="D47" s="18"/>
      <c r="E47" s="18"/>
      <c r="F47" s="18"/>
      <c r="G47" s="18"/>
      <c r="H47" s="18"/>
      <c r="I47" s="18"/>
      <c r="J47" s="18"/>
      <c r="K47" s="18"/>
      <c r="L47" s="18"/>
      <c r="M47" s="4"/>
      <c r="N47" s="4"/>
      <c r="O47" s="4"/>
      <c r="P47" s="4"/>
      <c r="Q47" s="4"/>
      <c r="R47" s="4"/>
      <c r="S47" s="4"/>
      <c r="T47" s="4"/>
      <c r="U47" s="4"/>
      <c r="V47" s="4"/>
      <c r="W47" s="4"/>
      <c r="X47" s="4"/>
      <c r="Y47" s="4"/>
      <c r="Z47" s="4"/>
      <c r="AA47" s="4"/>
      <c r="AB47" s="4"/>
      <c r="AC47" s="4"/>
    </row>
    <row r="48" spans="1:29" x14ac:dyDescent="0.2">
      <c r="A48" s="18"/>
      <c r="B48" s="18"/>
      <c r="C48" s="18"/>
      <c r="D48" s="18"/>
      <c r="E48" s="18"/>
      <c r="F48" s="18"/>
      <c r="G48" s="18"/>
      <c r="H48" s="18"/>
      <c r="I48" s="18"/>
      <c r="J48" s="18"/>
      <c r="K48" s="18"/>
      <c r="L48" s="18"/>
      <c r="M48" s="4"/>
      <c r="N48" s="4"/>
      <c r="O48" s="4"/>
      <c r="P48" s="4"/>
      <c r="Q48" s="4"/>
      <c r="R48" s="4"/>
      <c r="S48" s="4"/>
      <c r="T48" s="4"/>
      <c r="U48" s="4"/>
      <c r="V48" s="4"/>
      <c r="W48" s="4"/>
      <c r="X48" s="4"/>
      <c r="Y48" s="4"/>
      <c r="Z48" s="4"/>
      <c r="AA48" s="4"/>
      <c r="AB48" s="4"/>
      <c r="AC48" s="4"/>
    </row>
    <row r="49" spans="1:29" x14ac:dyDescent="0.2">
      <c r="A49" s="18"/>
      <c r="B49" s="18"/>
      <c r="C49" s="18"/>
      <c r="D49" s="18"/>
      <c r="E49" s="18"/>
      <c r="F49" s="18"/>
      <c r="G49" s="18"/>
      <c r="H49" s="18"/>
      <c r="I49" s="18"/>
      <c r="J49" s="18"/>
      <c r="K49" s="18"/>
      <c r="L49" s="18"/>
      <c r="M49" s="4"/>
      <c r="N49" s="4"/>
      <c r="O49" s="4"/>
      <c r="P49" s="4"/>
      <c r="Q49" s="4"/>
      <c r="R49" s="4"/>
      <c r="S49" s="4"/>
      <c r="T49" s="4"/>
      <c r="U49" s="4"/>
      <c r="V49" s="4"/>
      <c r="W49" s="4"/>
      <c r="X49" s="4"/>
      <c r="Y49" s="4"/>
      <c r="Z49" s="4"/>
      <c r="AA49" s="4"/>
      <c r="AB49" s="4"/>
      <c r="AC49" s="4"/>
    </row>
    <row r="50" spans="1:29" x14ac:dyDescent="0.2">
      <c r="A50" s="18"/>
      <c r="B50" s="18"/>
      <c r="C50" s="18"/>
      <c r="D50" s="18"/>
      <c r="E50" s="18"/>
      <c r="F50" s="18"/>
      <c r="G50" s="18"/>
      <c r="H50" s="18"/>
      <c r="I50" s="18"/>
      <c r="J50" s="18"/>
      <c r="K50" s="18"/>
      <c r="L50" s="18"/>
      <c r="M50" s="4"/>
      <c r="N50" s="4"/>
      <c r="O50" s="4"/>
      <c r="P50" s="4"/>
      <c r="Q50" s="4"/>
      <c r="R50" s="4"/>
      <c r="S50" s="4"/>
      <c r="T50" s="4"/>
      <c r="U50" s="4"/>
      <c r="V50" s="4"/>
      <c r="W50" s="4"/>
      <c r="X50" s="4"/>
      <c r="Y50" s="4"/>
      <c r="Z50" s="4"/>
      <c r="AA50" s="4"/>
      <c r="AB50" s="4"/>
      <c r="AC50" s="4"/>
    </row>
    <row r="51" spans="1:29" x14ac:dyDescent="0.2">
      <c r="A51" s="7"/>
      <c r="B51" s="7"/>
      <c r="C51" s="7"/>
      <c r="D51" s="7"/>
      <c r="E51" s="7"/>
      <c r="F51" s="7"/>
      <c r="G51" s="7"/>
      <c r="H51" s="7"/>
      <c r="I51" s="7"/>
      <c r="J51" s="7"/>
      <c r="K51" s="7"/>
      <c r="L51" s="7"/>
    </row>
    <row r="52" spans="1:29" x14ac:dyDescent="0.2">
      <c r="A52" s="7"/>
      <c r="B52" s="7"/>
      <c r="C52" s="7"/>
      <c r="D52" s="7"/>
      <c r="E52" s="7"/>
      <c r="F52" s="7"/>
      <c r="G52" s="7"/>
      <c r="H52" s="7"/>
      <c r="I52" s="7"/>
      <c r="J52" s="7"/>
      <c r="K52" s="7"/>
      <c r="L52" s="7"/>
    </row>
    <row r="53" spans="1:29" x14ac:dyDescent="0.2">
      <c r="A53" s="7"/>
      <c r="B53" s="7"/>
      <c r="C53" s="7"/>
      <c r="D53" s="7"/>
      <c r="E53" s="7"/>
      <c r="F53" s="7"/>
      <c r="G53" s="7"/>
      <c r="H53" s="7"/>
      <c r="I53" s="7"/>
      <c r="J53" s="7"/>
      <c r="K53" s="7"/>
      <c r="L53" s="7"/>
    </row>
    <row r="54" spans="1:29" x14ac:dyDescent="0.2">
      <c r="A54" s="7"/>
      <c r="B54" s="7"/>
      <c r="C54" s="7"/>
      <c r="D54" s="7"/>
      <c r="E54" s="7"/>
      <c r="F54" s="7"/>
      <c r="G54" s="7"/>
      <c r="H54" s="7"/>
      <c r="I54" s="7"/>
      <c r="J54" s="7"/>
      <c r="K54" s="7"/>
      <c r="L54" s="7"/>
    </row>
    <row r="55" spans="1:29" x14ac:dyDescent="0.2">
      <c r="A55" s="7"/>
      <c r="B55" s="7"/>
      <c r="C55" s="7"/>
      <c r="D55" s="7"/>
      <c r="E55" s="7"/>
      <c r="F55" s="7"/>
      <c r="G55" s="7"/>
      <c r="H55" s="7"/>
      <c r="I55" s="7"/>
      <c r="J55" s="7"/>
      <c r="K55" s="7"/>
      <c r="L55" s="7"/>
    </row>
    <row r="56" spans="1:29" x14ac:dyDescent="0.2">
      <c r="A56" s="7"/>
      <c r="B56" s="7"/>
      <c r="C56" s="7"/>
      <c r="D56" s="7"/>
      <c r="E56" s="7"/>
      <c r="F56" s="7"/>
      <c r="G56" s="7"/>
      <c r="H56" s="7"/>
      <c r="I56" s="7"/>
      <c r="J56" s="7"/>
      <c r="K56" s="7"/>
      <c r="L56" s="7"/>
    </row>
    <row r="57" spans="1:29" x14ac:dyDescent="0.2">
      <c r="A57" s="7"/>
      <c r="B57" s="7"/>
      <c r="C57" s="7"/>
      <c r="D57" s="7"/>
      <c r="E57" s="7"/>
      <c r="F57" s="7"/>
      <c r="G57" s="7"/>
      <c r="H57" s="7"/>
      <c r="I57" s="7"/>
      <c r="J57" s="7"/>
      <c r="K57" s="7"/>
      <c r="L57" s="7"/>
    </row>
    <row r="58" spans="1:29" x14ac:dyDescent="0.2">
      <c r="A58" s="7"/>
      <c r="B58" s="7"/>
      <c r="C58" s="7"/>
      <c r="D58" s="7"/>
      <c r="E58" s="7"/>
      <c r="F58" s="7"/>
      <c r="G58" s="7"/>
      <c r="H58" s="7"/>
      <c r="I58" s="7"/>
      <c r="J58" s="7"/>
      <c r="K58" s="7"/>
      <c r="L58" s="7"/>
    </row>
    <row r="59" spans="1:29" x14ac:dyDescent="0.2">
      <c r="A59" s="7"/>
      <c r="B59" s="7"/>
      <c r="C59" s="7"/>
      <c r="D59" s="7"/>
      <c r="E59" s="7"/>
      <c r="F59" s="7"/>
      <c r="G59" s="7"/>
      <c r="H59" s="7"/>
      <c r="I59" s="7"/>
      <c r="J59" s="7"/>
      <c r="K59" s="7"/>
      <c r="L59" s="7"/>
    </row>
    <row r="60" spans="1:29" x14ac:dyDescent="0.2">
      <c r="A60" s="7"/>
      <c r="B60" s="7"/>
      <c r="C60" s="7"/>
      <c r="D60" s="7"/>
      <c r="E60" s="7"/>
      <c r="F60" s="7"/>
      <c r="G60" s="7"/>
      <c r="H60" s="7"/>
      <c r="I60" s="7"/>
      <c r="J60" s="7"/>
      <c r="K60" s="7"/>
      <c r="L60" s="7"/>
    </row>
    <row r="61" spans="1:29" x14ac:dyDescent="0.2">
      <c r="A61" s="7"/>
      <c r="B61" s="7"/>
      <c r="C61" s="7"/>
      <c r="D61" s="7"/>
      <c r="E61" s="7"/>
      <c r="F61" s="7"/>
      <c r="G61" s="7"/>
      <c r="H61" s="7"/>
      <c r="I61" s="7"/>
      <c r="J61" s="7"/>
      <c r="K61" s="7"/>
      <c r="L61" s="7"/>
    </row>
    <row r="62" spans="1:29" x14ac:dyDescent="0.2">
      <c r="A62" s="7"/>
      <c r="B62" s="7"/>
      <c r="C62" s="7"/>
      <c r="D62" s="7"/>
      <c r="E62" s="7"/>
      <c r="F62" s="7"/>
      <c r="G62" s="7"/>
      <c r="H62" s="7"/>
      <c r="I62" s="7"/>
      <c r="J62" s="7"/>
      <c r="K62" s="7"/>
      <c r="L62" s="7"/>
    </row>
    <row r="63" spans="1:29" x14ac:dyDescent="0.2">
      <c r="A63" s="7"/>
      <c r="B63" s="7"/>
      <c r="C63" s="7"/>
      <c r="D63" s="7"/>
      <c r="E63" s="7"/>
      <c r="F63" s="7"/>
      <c r="G63" s="7"/>
      <c r="H63" s="7"/>
      <c r="I63" s="7"/>
      <c r="J63" s="7"/>
      <c r="K63" s="7"/>
      <c r="L63" s="7"/>
    </row>
    <row r="64" spans="1:29" x14ac:dyDescent="0.2">
      <c r="A64" s="7"/>
      <c r="B64" s="7"/>
      <c r="C64" s="7"/>
      <c r="D64" s="7"/>
      <c r="E64" s="7"/>
      <c r="F64" s="7"/>
      <c r="G64" s="7"/>
      <c r="H64" s="7"/>
      <c r="I64" s="7"/>
      <c r="J64" s="7"/>
      <c r="K64" s="7"/>
      <c r="L64" s="7"/>
    </row>
    <row r="65" spans="1:12" x14ac:dyDescent="0.2">
      <c r="A65" s="7"/>
      <c r="B65" s="7"/>
      <c r="C65" s="7"/>
      <c r="D65" s="7"/>
      <c r="E65" s="7"/>
      <c r="F65" s="7"/>
      <c r="G65" s="7"/>
      <c r="H65" s="7"/>
      <c r="I65" s="7"/>
      <c r="J65" s="7"/>
      <c r="K65" s="7"/>
      <c r="L65" s="7"/>
    </row>
    <row r="66" spans="1:12" x14ac:dyDescent="0.2">
      <c r="A66" s="7"/>
      <c r="B66" s="7"/>
      <c r="C66" s="7"/>
      <c r="D66" s="7"/>
      <c r="E66" s="7"/>
      <c r="F66" s="7"/>
      <c r="G66" s="7"/>
      <c r="H66" s="7"/>
      <c r="I66" s="7"/>
      <c r="J66" s="7"/>
      <c r="K66" s="7"/>
      <c r="L66" s="7"/>
    </row>
    <row r="67" spans="1:12" x14ac:dyDescent="0.2">
      <c r="A67" s="7"/>
      <c r="B67" s="7"/>
      <c r="C67" s="7"/>
      <c r="D67" s="7"/>
      <c r="E67" s="7"/>
      <c r="F67" s="7"/>
      <c r="G67" s="7"/>
      <c r="H67" s="7"/>
      <c r="I67" s="7"/>
      <c r="J67" s="7"/>
      <c r="K67" s="7"/>
      <c r="L67" s="7"/>
    </row>
    <row r="68" spans="1:12" x14ac:dyDescent="0.2">
      <c r="A68" s="7"/>
      <c r="B68" s="7"/>
      <c r="C68" s="7"/>
      <c r="D68" s="7"/>
      <c r="E68" s="7"/>
      <c r="F68" s="7"/>
      <c r="G68" s="7"/>
      <c r="H68" s="7"/>
      <c r="I68" s="7"/>
      <c r="J68" s="7"/>
      <c r="K68" s="7"/>
      <c r="L68" s="7"/>
    </row>
    <row r="69" spans="1:12" x14ac:dyDescent="0.2">
      <c r="A69" s="7"/>
      <c r="B69" s="7"/>
      <c r="C69" s="7"/>
      <c r="D69" s="7"/>
      <c r="E69" s="7"/>
      <c r="F69" s="7"/>
      <c r="G69" s="7"/>
      <c r="H69" s="7"/>
      <c r="I69" s="7"/>
      <c r="J69" s="7"/>
      <c r="K69" s="7"/>
      <c r="L69" s="7"/>
    </row>
    <row r="70" spans="1:12" x14ac:dyDescent="0.2">
      <c r="A70" s="7"/>
      <c r="B70" s="7"/>
      <c r="C70" s="7"/>
      <c r="D70" s="7"/>
      <c r="E70" s="7"/>
      <c r="F70" s="7"/>
      <c r="G70" s="7"/>
      <c r="H70" s="7"/>
      <c r="I70" s="7"/>
      <c r="J70" s="7"/>
      <c r="K70" s="7"/>
      <c r="L70" s="7"/>
    </row>
    <row r="71" spans="1:12" x14ac:dyDescent="0.2">
      <c r="A71" s="7"/>
      <c r="B71" s="7"/>
      <c r="C71" s="7"/>
      <c r="D71" s="7"/>
      <c r="E71" s="7"/>
      <c r="F71" s="7"/>
      <c r="G71" s="7"/>
      <c r="H71" s="7"/>
      <c r="I71" s="7"/>
      <c r="J71" s="7"/>
      <c r="K71" s="7"/>
      <c r="L71" s="7"/>
    </row>
    <row r="72" spans="1:12" x14ac:dyDescent="0.2">
      <c r="A72" s="7"/>
      <c r="B72" s="7"/>
      <c r="C72" s="7"/>
      <c r="D72" s="7"/>
      <c r="E72" s="7"/>
      <c r="F72" s="7"/>
      <c r="G72" s="7"/>
      <c r="H72" s="7"/>
      <c r="I72" s="7"/>
      <c r="J72" s="7"/>
      <c r="K72" s="7"/>
      <c r="L72" s="7"/>
    </row>
    <row r="73" spans="1:12" x14ac:dyDescent="0.2">
      <c r="A73" s="7"/>
      <c r="B73" s="7"/>
      <c r="C73" s="7"/>
      <c r="D73" s="7"/>
      <c r="E73" s="7"/>
      <c r="F73" s="7"/>
      <c r="G73" s="7"/>
      <c r="H73" s="7"/>
      <c r="I73" s="7"/>
      <c r="J73" s="7"/>
      <c r="K73" s="7"/>
      <c r="L73" s="7"/>
    </row>
    <row r="74" spans="1:12" x14ac:dyDescent="0.2">
      <c r="A74" s="7"/>
      <c r="B74" s="7"/>
      <c r="C74" s="7"/>
      <c r="D74" s="7"/>
      <c r="E74" s="7"/>
      <c r="F74" s="7"/>
      <c r="G74" s="7"/>
      <c r="H74" s="7"/>
      <c r="I74" s="7"/>
      <c r="J74" s="7"/>
      <c r="K74" s="7"/>
      <c r="L74" s="7"/>
    </row>
    <row r="75" spans="1:12" x14ac:dyDescent="0.2">
      <c r="A75" s="7"/>
      <c r="B75" s="7"/>
      <c r="C75" s="7"/>
      <c r="D75" s="7"/>
      <c r="E75" s="7"/>
      <c r="F75" s="7"/>
      <c r="G75" s="7"/>
      <c r="H75" s="7"/>
      <c r="I75" s="7"/>
      <c r="J75" s="7"/>
      <c r="K75" s="7"/>
      <c r="L75" s="7"/>
    </row>
    <row r="76" spans="1:12" x14ac:dyDescent="0.2">
      <c r="A76" s="7"/>
      <c r="B76" s="7"/>
      <c r="C76" s="7"/>
      <c r="D76" s="7"/>
      <c r="E76" s="7"/>
      <c r="F76" s="7"/>
      <c r="G76" s="7"/>
      <c r="H76" s="7"/>
      <c r="I76" s="7"/>
      <c r="J76" s="7"/>
      <c r="K76" s="7"/>
      <c r="L76" s="7"/>
    </row>
    <row r="77" spans="1:12" x14ac:dyDescent="0.2">
      <c r="A77" s="7"/>
      <c r="B77" s="7"/>
      <c r="C77" s="7"/>
      <c r="D77" s="7"/>
      <c r="E77" s="7"/>
      <c r="F77" s="7"/>
      <c r="G77" s="7"/>
      <c r="H77" s="7"/>
      <c r="I77" s="7"/>
      <c r="J77" s="7"/>
      <c r="K77" s="7"/>
      <c r="L77" s="7"/>
    </row>
    <row r="78" spans="1:12" x14ac:dyDescent="0.2">
      <c r="A78" s="7"/>
      <c r="B78" s="7"/>
      <c r="C78" s="7"/>
      <c r="D78" s="7"/>
      <c r="E78" s="7"/>
      <c r="F78" s="7"/>
      <c r="G78" s="7"/>
      <c r="H78" s="7"/>
      <c r="I78" s="7"/>
      <c r="J78" s="7"/>
      <c r="K78" s="7"/>
      <c r="L78" s="7"/>
    </row>
    <row r="79" spans="1:12" x14ac:dyDescent="0.2">
      <c r="A79" s="7"/>
      <c r="B79" s="7"/>
      <c r="C79" s="7"/>
      <c r="D79" s="7"/>
      <c r="E79" s="7"/>
      <c r="F79" s="7"/>
      <c r="G79" s="7"/>
      <c r="H79" s="7"/>
      <c r="I79" s="7"/>
      <c r="J79" s="7"/>
      <c r="K79" s="7"/>
      <c r="L79" s="7"/>
    </row>
    <row r="80" spans="1:12" x14ac:dyDescent="0.2">
      <c r="A80" s="7"/>
      <c r="B80" s="7"/>
      <c r="C80" s="7"/>
      <c r="D80" s="7"/>
      <c r="E80" s="7"/>
      <c r="F80" s="7"/>
      <c r="G80" s="7"/>
      <c r="H80" s="7"/>
      <c r="I80" s="7"/>
      <c r="J80" s="7"/>
      <c r="K80" s="7"/>
      <c r="L80" s="7"/>
    </row>
    <row r="81" spans="1:12" x14ac:dyDescent="0.2">
      <c r="A81" s="7"/>
      <c r="B81" s="7"/>
      <c r="C81" s="7"/>
      <c r="D81" s="7"/>
      <c r="E81" s="7"/>
      <c r="F81" s="7"/>
      <c r="G81" s="7"/>
      <c r="H81" s="7"/>
      <c r="I81" s="7"/>
      <c r="J81" s="7"/>
      <c r="K81" s="7"/>
      <c r="L81" s="7"/>
    </row>
    <row r="82" spans="1:12" x14ac:dyDescent="0.2">
      <c r="A82" s="7"/>
      <c r="B82" s="7"/>
      <c r="C82" s="7"/>
      <c r="D82" s="7"/>
      <c r="E82" s="7"/>
      <c r="F82" s="7"/>
      <c r="G82" s="7"/>
      <c r="H82" s="7"/>
      <c r="I82" s="7"/>
      <c r="J82" s="7"/>
      <c r="K82" s="7"/>
      <c r="L82" s="7"/>
    </row>
    <row r="83" spans="1:12" x14ac:dyDescent="0.2">
      <c r="A83" s="7"/>
      <c r="B83" s="7"/>
      <c r="C83" s="7"/>
      <c r="D83" s="7"/>
      <c r="E83" s="7"/>
      <c r="F83" s="7"/>
      <c r="G83" s="7"/>
      <c r="H83" s="7"/>
      <c r="I83" s="7"/>
      <c r="J83" s="7"/>
      <c r="K83" s="7"/>
      <c r="L83" s="7"/>
    </row>
    <row r="84" spans="1:12" x14ac:dyDescent="0.2">
      <c r="A84" s="7"/>
      <c r="B84" s="7"/>
      <c r="C84" s="7"/>
      <c r="D84" s="7"/>
      <c r="E84" s="7"/>
      <c r="F84" s="7"/>
      <c r="G84" s="7"/>
      <c r="H84" s="7"/>
      <c r="I84" s="7"/>
      <c r="J84" s="7"/>
      <c r="K84" s="7"/>
      <c r="L84" s="7"/>
    </row>
    <row r="85" spans="1:12" x14ac:dyDescent="0.2">
      <c r="A85" s="7"/>
      <c r="B85" s="7"/>
      <c r="C85" s="7"/>
      <c r="D85" s="7"/>
      <c r="E85" s="7"/>
      <c r="F85" s="7"/>
      <c r="G85" s="7"/>
      <c r="H85" s="7"/>
      <c r="I85" s="7"/>
      <c r="J85" s="7"/>
      <c r="K85" s="7"/>
      <c r="L85" s="7"/>
    </row>
    <row r="86" spans="1:12" x14ac:dyDescent="0.2">
      <c r="A86" s="7"/>
      <c r="B86" s="7"/>
      <c r="C86" s="7"/>
      <c r="D86" s="7"/>
      <c r="E86" s="7"/>
      <c r="F86" s="7"/>
      <c r="G86" s="7"/>
      <c r="H86" s="7"/>
      <c r="I86" s="7"/>
      <c r="J86" s="7"/>
      <c r="K86" s="7"/>
      <c r="L86" s="7"/>
    </row>
    <row r="87" spans="1:12" x14ac:dyDescent="0.2">
      <c r="A87" s="7"/>
      <c r="B87" s="7"/>
      <c r="C87" s="7"/>
      <c r="D87" s="7"/>
      <c r="E87" s="7"/>
      <c r="F87" s="7"/>
      <c r="G87" s="7"/>
      <c r="H87" s="7"/>
      <c r="I87" s="7"/>
      <c r="J87" s="7"/>
      <c r="K87" s="7"/>
      <c r="L87" s="7"/>
    </row>
    <row r="88" spans="1:12" x14ac:dyDescent="0.2">
      <c r="A88" s="7"/>
      <c r="B88" s="7"/>
      <c r="C88" s="7"/>
      <c r="D88" s="7"/>
      <c r="E88" s="7"/>
      <c r="F88" s="7"/>
      <c r="G88" s="7"/>
      <c r="H88" s="7"/>
      <c r="I88" s="7"/>
      <c r="J88" s="7"/>
      <c r="K88" s="7"/>
      <c r="L88" s="7"/>
    </row>
    <row r="89" spans="1:12" x14ac:dyDescent="0.2">
      <c r="A89" s="7"/>
      <c r="B89" s="7"/>
      <c r="C89" s="7"/>
      <c r="D89" s="7"/>
      <c r="E89" s="7"/>
      <c r="F89" s="7"/>
      <c r="G89" s="7"/>
      <c r="H89" s="7"/>
      <c r="I89" s="7"/>
      <c r="J89" s="7"/>
      <c r="K89" s="7"/>
      <c r="L89" s="7"/>
    </row>
    <row r="90" spans="1:12" x14ac:dyDescent="0.2">
      <c r="A90" s="7"/>
      <c r="B90" s="7"/>
      <c r="C90" s="7"/>
      <c r="D90" s="7"/>
      <c r="E90" s="7"/>
      <c r="F90" s="7"/>
      <c r="G90" s="7"/>
      <c r="H90" s="7"/>
      <c r="I90" s="7"/>
      <c r="J90" s="7"/>
      <c r="K90" s="7"/>
      <c r="L90" s="7"/>
    </row>
    <row r="91" spans="1:12" x14ac:dyDescent="0.2">
      <c r="A91" s="7"/>
      <c r="B91" s="7"/>
      <c r="C91" s="7"/>
      <c r="D91" s="7"/>
      <c r="E91" s="7"/>
      <c r="F91" s="7"/>
      <c r="G91" s="7"/>
      <c r="H91" s="7"/>
      <c r="I91" s="7"/>
      <c r="J91" s="7"/>
      <c r="K91" s="7"/>
      <c r="L91" s="7"/>
    </row>
    <row r="92" spans="1:12" x14ac:dyDescent="0.2">
      <c r="A92" s="7"/>
      <c r="B92" s="7"/>
      <c r="C92" s="7"/>
      <c r="D92" s="7"/>
      <c r="E92" s="7"/>
      <c r="F92" s="7"/>
      <c r="G92" s="7"/>
      <c r="H92" s="7"/>
      <c r="I92" s="7"/>
      <c r="J92" s="7"/>
      <c r="K92" s="7"/>
      <c r="L92" s="7"/>
    </row>
    <row r="93" spans="1:12" x14ac:dyDescent="0.2">
      <c r="A93" s="7"/>
      <c r="B93" s="7"/>
      <c r="C93" s="7"/>
      <c r="D93" s="7"/>
      <c r="E93" s="7"/>
      <c r="F93" s="7"/>
      <c r="G93" s="7"/>
      <c r="H93" s="7"/>
      <c r="I93" s="7"/>
      <c r="J93" s="7"/>
      <c r="K93" s="7"/>
      <c r="L93" s="7"/>
    </row>
    <row r="94" spans="1:12" x14ac:dyDescent="0.2">
      <c r="A94" s="7"/>
      <c r="B94" s="7"/>
      <c r="C94" s="7"/>
      <c r="D94" s="7"/>
      <c r="E94" s="7"/>
      <c r="F94" s="7"/>
      <c r="G94" s="7"/>
      <c r="H94" s="7"/>
      <c r="I94" s="7"/>
      <c r="J94" s="7"/>
      <c r="K94" s="7"/>
      <c r="L94" s="7"/>
    </row>
    <row r="95" spans="1:12" x14ac:dyDescent="0.2">
      <c r="A95" s="7"/>
      <c r="B95" s="7"/>
      <c r="C95" s="7"/>
      <c r="D95" s="7"/>
      <c r="E95" s="7"/>
      <c r="F95" s="7"/>
      <c r="G95" s="7"/>
      <c r="H95" s="7"/>
      <c r="I95" s="7"/>
      <c r="J95" s="7"/>
      <c r="K95" s="7"/>
      <c r="L95" s="7"/>
    </row>
    <row r="96" spans="1:12" x14ac:dyDescent="0.2">
      <c r="A96" s="7"/>
      <c r="B96" s="7"/>
      <c r="C96" s="7"/>
      <c r="D96" s="7"/>
      <c r="E96" s="7"/>
      <c r="F96" s="7"/>
      <c r="G96" s="7"/>
      <c r="H96" s="7"/>
      <c r="I96" s="7"/>
      <c r="J96" s="7"/>
      <c r="K96" s="7"/>
      <c r="L96" s="7"/>
    </row>
    <row r="97" spans="1:12" x14ac:dyDescent="0.2">
      <c r="A97" s="7"/>
      <c r="B97" s="7"/>
      <c r="C97" s="7"/>
      <c r="D97" s="7"/>
      <c r="E97" s="7"/>
      <c r="F97" s="7"/>
      <c r="G97" s="7"/>
      <c r="H97" s="7"/>
      <c r="I97" s="7"/>
      <c r="J97" s="7"/>
      <c r="K97" s="7"/>
      <c r="L97" s="7"/>
    </row>
    <row r="98" spans="1:12" x14ac:dyDescent="0.2">
      <c r="A98" s="7"/>
      <c r="B98" s="7"/>
      <c r="C98" s="7"/>
      <c r="D98" s="7"/>
      <c r="E98" s="7"/>
      <c r="F98" s="7"/>
      <c r="G98" s="7"/>
      <c r="H98" s="7"/>
      <c r="I98" s="7"/>
      <c r="J98" s="7"/>
      <c r="K98" s="7"/>
      <c r="L98" s="7"/>
    </row>
    <row r="99" spans="1:12" x14ac:dyDescent="0.2">
      <c r="A99" s="7"/>
      <c r="B99" s="7"/>
      <c r="C99" s="7"/>
      <c r="D99" s="7"/>
      <c r="E99" s="7"/>
      <c r="F99" s="7"/>
      <c r="G99" s="7"/>
      <c r="H99" s="7"/>
      <c r="I99" s="7"/>
      <c r="J99" s="7"/>
      <c r="K99" s="7"/>
      <c r="L99" s="7"/>
    </row>
    <row r="100" spans="1:12" x14ac:dyDescent="0.2">
      <c r="A100" s="7"/>
      <c r="B100" s="7"/>
      <c r="C100" s="7"/>
      <c r="D100" s="7"/>
      <c r="E100" s="7"/>
      <c r="F100" s="7"/>
      <c r="G100" s="7"/>
      <c r="H100" s="7"/>
      <c r="I100" s="7"/>
      <c r="J100" s="7"/>
      <c r="K100" s="7"/>
      <c r="L100" s="7"/>
    </row>
    <row r="101" spans="1:12" x14ac:dyDescent="0.2">
      <c r="A101" s="7"/>
      <c r="B101" s="7"/>
      <c r="C101" s="7"/>
      <c r="D101" s="7"/>
      <c r="E101" s="7"/>
      <c r="F101" s="7"/>
      <c r="G101" s="7"/>
      <c r="H101" s="7"/>
      <c r="I101" s="7"/>
      <c r="J101" s="7"/>
      <c r="K101" s="7"/>
      <c r="L101" s="7"/>
    </row>
    <row r="102" spans="1:12" x14ac:dyDescent="0.2">
      <c r="A102" s="7"/>
      <c r="B102" s="7"/>
      <c r="C102" s="7"/>
      <c r="D102" s="7"/>
      <c r="E102" s="7"/>
      <c r="F102" s="7"/>
      <c r="G102" s="7"/>
      <c r="H102" s="7"/>
      <c r="I102" s="7"/>
      <c r="J102" s="7"/>
      <c r="K102" s="7"/>
      <c r="L102" s="7"/>
    </row>
    <row r="103" spans="1:12" x14ac:dyDescent="0.2">
      <c r="A103" s="7"/>
      <c r="B103" s="7"/>
      <c r="C103" s="7"/>
      <c r="D103" s="7"/>
      <c r="E103" s="7"/>
      <c r="F103" s="7"/>
      <c r="G103" s="7"/>
      <c r="H103" s="7"/>
      <c r="I103" s="7"/>
      <c r="J103" s="7"/>
      <c r="K103" s="7"/>
      <c r="L103" s="7"/>
    </row>
    <row r="104" spans="1:12" x14ac:dyDescent="0.2">
      <c r="A104" s="7"/>
      <c r="B104" s="7"/>
      <c r="C104" s="7"/>
      <c r="D104" s="7"/>
      <c r="E104" s="7"/>
      <c r="F104" s="7"/>
      <c r="G104" s="7"/>
      <c r="H104" s="7"/>
      <c r="I104" s="7"/>
      <c r="J104" s="7"/>
      <c r="K104" s="7"/>
      <c r="L104" s="7"/>
    </row>
    <row r="105" spans="1:12" x14ac:dyDescent="0.2">
      <c r="A105" s="7"/>
      <c r="B105" s="7"/>
      <c r="C105" s="7"/>
      <c r="D105" s="7"/>
      <c r="E105" s="7"/>
      <c r="F105" s="7"/>
      <c r="G105" s="7"/>
      <c r="H105" s="7"/>
      <c r="I105" s="7"/>
      <c r="J105" s="7"/>
      <c r="K105" s="7"/>
      <c r="L105" s="7"/>
    </row>
    <row r="106" spans="1:12" x14ac:dyDescent="0.2">
      <c r="A106" s="7"/>
      <c r="B106" s="7"/>
      <c r="C106" s="7"/>
      <c r="D106" s="7"/>
      <c r="E106" s="7"/>
      <c r="F106" s="7"/>
      <c r="G106" s="7"/>
      <c r="H106" s="7"/>
      <c r="I106" s="7"/>
      <c r="J106" s="7"/>
      <c r="K106" s="7"/>
      <c r="L106" s="7"/>
    </row>
    <row r="107" spans="1:12" x14ac:dyDescent="0.2">
      <c r="A107" s="7"/>
      <c r="B107" s="7"/>
      <c r="C107" s="7"/>
      <c r="D107" s="7"/>
      <c r="E107" s="7"/>
      <c r="F107" s="7"/>
      <c r="G107" s="7"/>
      <c r="H107" s="7"/>
      <c r="I107" s="7"/>
      <c r="J107" s="7"/>
      <c r="K107" s="7"/>
      <c r="L107" s="7"/>
    </row>
    <row r="108" spans="1:12" x14ac:dyDescent="0.2">
      <c r="A108" s="7"/>
      <c r="B108" s="7"/>
      <c r="C108" s="7"/>
      <c r="D108" s="7"/>
      <c r="E108" s="7"/>
      <c r="F108" s="7"/>
      <c r="G108" s="7"/>
      <c r="H108" s="7"/>
      <c r="I108" s="7"/>
      <c r="J108" s="7"/>
      <c r="K108" s="7"/>
      <c r="L108" s="7"/>
    </row>
    <row r="109" spans="1:12" x14ac:dyDescent="0.2">
      <c r="A109" s="7"/>
      <c r="B109" s="7"/>
      <c r="C109" s="7"/>
      <c r="D109" s="7"/>
      <c r="E109" s="7"/>
      <c r="F109" s="7"/>
      <c r="G109" s="7"/>
      <c r="H109" s="7"/>
      <c r="I109" s="7"/>
      <c r="J109" s="7"/>
      <c r="K109" s="7"/>
      <c r="L109" s="7"/>
    </row>
    <row r="110" spans="1:12" x14ac:dyDescent="0.2">
      <c r="A110" s="7"/>
      <c r="B110" s="7"/>
      <c r="C110" s="7"/>
      <c r="D110" s="7"/>
      <c r="E110" s="7"/>
      <c r="F110" s="7"/>
      <c r="G110" s="7"/>
      <c r="H110" s="7"/>
      <c r="I110" s="7"/>
      <c r="J110" s="7"/>
      <c r="K110" s="7"/>
      <c r="L110" s="7"/>
    </row>
    <row r="111" spans="1:12" x14ac:dyDescent="0.2">
      <c r="A111" s="7"/>
      <c r="B111" s="7"/>
      <c r="C111" s="7"/>
      <c r="D111" s="7"/>
      <c r="E111" s="7"/>
      <c r="F111" s="7"/>
      <c r="G111" s="7"/>
      <c r="H111" s="7"/>
      <c r="I111" s="7"/>
      <c r="J111" s="7"/>
      <c r="K111" s="7"/>
      <c r="L111" s="7"/>
    </row>
    <row r="112" spans="1:12" x14ac:dyDescent="0.2">
      <c r="A112" s="7"/>
      <c r="B112" s="7"/>
      <c r="C112" s="7"/>
      <c r="D112" s="7"/>
      <c r="E112" s="7"/>
      <c r="F112" s="7"/>
      <c r="G112" s="7"/>
      <c r="H112" s="7"/>
      <c r="I112" s="7"/>
      <c r="J112" s="7"/>
      <c r="K112" s="7"/>
      <c r="L112" s="7"/>
    </row>
    <row r="113" spans="1:12" x14ac:dyDescent="0.2">
      <c r="A113" s="7"/>
      <c r="B113" s="7"/>
      <c r="C113" s="7"/>
      <c r="D113" s="7"/>
      <c r="E113" s="7"/>
      <c r="F113" s="7"/>
      <c r="G113" s="7"/>
      <c r="H113" s="7"/>
      <c r="I113" s="7"/>
      <c r="J113" s="7"/>
      <c r="K113" s="7"/>
      <c r="L113" s="7"/>
    </row>
    <row r="114" spans="1:12" x14ac:dyDescent="0.2">
      <c r="A114" s="7"/>
      <c r="B114" s="7"/>
      <c r="C114" s="7"/>
      <c r="D114" s="7"/>
      <c r="E114" s="7"/>
      <c r="F114" s="7"/>
      <c r="G114" s="7"/>
      <c r="H114" s="7"/>
      <c r="I114" s="7"/>
      <c r="J114" s="7"/>
      <c r="K114" s="7"/>
      <c r="L114" s="7"/>
    </row>
    <row r="115" spans="1:12" x14ac:dyDescent="0.2">
      <c r="A115" s="7"/>
      <c r="B115" s="7"/>
      <c r="C115" s="7"/>
      <c r="D115" s="7"/>
      <c r="E115" s="7"/>
      <c r="F115" s="7"/>
      <c r="G115" s="7"/>
      <c r="H115" s="7"/>
      <c r="I115" s="7"/>
      <c r="J115" s="7"/>
      <c r="K115" s="7"/>
      <c r="L115" s="7"/>
    </row>
    <row r="116" spans="1:12" x14ac:dyDescent="0.2">
      <c r="A116" s="7"/>
      <c r="B116" s="7"/>
      <c r="C116" s="7"/>
      <c r="D116" s="7"/>
      <c r="E116" s="7"/>
      <c r="F116" s="7"/>
      <c r="G116" s="7"/>
      <c r="H116" s="7"/>
      <c r="I116" s="7"/>
      <c r="J116" s="7"/>
      <c r="K116" s="7"/>
      <c r="L116" s="7"/>
    </row>
  </sheetData>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sheetViews>
  <sheetFormatPr defaultColWidth="9.140625" defaultRowHeight="15.75" x14ac:dyDescent="0.25"/>
  <cols>
    <col min="1" max="1" width="4.7109375" style="1" customWidth="1"/>
    <col min="2" max="44" width="14.7109375" style="1" customWidth="1"/>
    <col min="45" max="81" width="10.7109375" style="1" customWidth="1"/>
    <col min="82" max="16384" width="9.140625" style="1"/>
  </cols>
  <sheetData>
    <row r="1" spans="1:11" ht="16.5" thickBot="1" x14ac:dyDescent="0.3"/>
    <row r="2" spans="1:11" s="11" customFormat="1" ht="21" x14ac:dyDescent="0.35">
      <c r="B2" s="72" t="s">
        <v>115</v>
      </c>
      <c r="C2" s="78"/>
      <c r="D2" s="15"/>
    </row>
    <row r="3" spans="1:11" ht="21.75" thickBot="1" x14ac:dyDescent="0.4">
      <c r="B3" s="75" t="s">
        <v>7</v>
      </c>
      <c r="C3" s="79"/>
      <c r="D3" s="2"/>
    </row>
    <row r="4" spans="1:11" x14ac:dyDescent="0.25">
      <c r="E4" s="16"/>
    </row>
    <row r="5" spans="1:11" x14ac:dyDescent="0.25">
      <c r="A5" s="136" t="s">
        <v>106</v>
      </c>
      <c r="B5" s="136"/>
      <c r="C5" s="136"/>
      <c r="D5" s="136"/>
      <c r="E5" s="136"/>
      <c r="F5" s="136"/>
      <c r="G5" s="136"/>
      <c r="H5" s="136"/>
      <c r="I5" s="136"/>
      <c r="J5" s="136"/>
      <c r="K5" s="136"/>
    </row>
    <row r="7" spans="1:11" x14ac:dyDescent="0.25">
      <c r="B7" s="22" t="s">
        <v>148</v>
      </c>
      <c r="D7" s="112">
        <v>100</v>
      </c>
    </row>
    <row r="8" spans="1:11" x14ac:dyDescent="0.25">
      <c r="B8" s="22" t="s">
        <v>149</v>
      </c>
      <c r="D8" s="113">
        <v>37</v>
      </c>
    </row>
    <row r="9" spans="1:11" x14ac:dyDescent="0.25">
      <c r="B9" s="22" t="s">
        <v>150</v>
      </c>
      <c r="D9" s="113">
        <v>40.33</v>
      </c>
    </row>
    <row r="10" spans="1:11" x14ac:dyDescent="0.25">
      <c r="B10" s="22" t="s">
        <v>151</v>
      </c>
      <c r="D10" s="113">
        <v>1.85</v>
      </c>
    </row>
    <row r="12" spans="1:11" x14ac:dyDescent="0.25">
      <c r="A12" s="136" t="s">
        <v>57</v>
      </c>
      <c r="B12" s="136"/>
      <c r="C12" s="136"/>
      <c r="D12" s="136"/>
      <c r="E12" s="136"/>
      <c r="F12" s="136"/>
      <c r="G12" s="136"/>
      <c r="H12" s="136"/>
      <c r="I12" s="136"/>
      <c r="J12" s="136"/>
      <c r="K12" s="136"/>
    </row>
    <row r="14" spans="1:11" x14ac:dyDescent="0.25">
      <c r="B14" s="22" t="s">
        <v>152</v>
      </c>
      <c r="D14" s="114">
        <f>D7*(D9-D8)</f>
        <v>332.99999999999983</v>
      </c>
    </row>
    <row r="15" spans="1:11" x14ac:dyDescent="0.25">
      <c r="B15" s="22" t="s">
        <v>153</v>
      </c>
      <c r="D15" s="114">
        <f>D10*D7</f>
        <v>185</v>
      </c>
    </row>
    <row r="16" spans="1:11" s="22" customFormat="1" x14ac:dyDescent="0.25">
      <c r="B16" s="22" t="s">
        <v>154</v>
      </c>
      <c r="D16" s="114">
        <f>D14+D15</f>
        <v>517.99999999999977</v>
      </c>
    </row>
    <row r="17" spans="1:11" x14ac:dyDescent="0.25">
      <c r="D17" s="115"/>
    </row>
    <row r="18" spans="1:11" x14ac:dyDescent="0.25">
      <c r="B18" s="22" t="s">
        <v>155</v>
      </c>
      <c r="D18" s="116">
        <f>(D9-D8)/D8</f>
        <v>8.9999999999999955E-2</v>
      </c>
    </row>
    <row r="19" spans="1:11" x14ac:dyDescent="0.25">
      <c r="B19" s="22" t="s">
        <v>156</v>
      </c>
      <c r="D19" s="116">
        <f>D10/D8</f>
        <v>0.05</v>
      </c>
    </row>
    <row r="20" spans="1:11" x14ac:dyDescent="0.25">
      <c r="B20" s="22" t="s">
        <v>157</v>
      </c>
      <c r="D20" s="116">
        <f>D18+D19</f>
        <v>0.13999999999999996</v>
      </c>
    </row>
    <row r="22" spans="1:11" x14ac:dyDescent="0.25">
      <c r="A22" s="2" t="s">
        <v>8</v>
      </c>
    </row>
    <row r="23" spans="1:11" s="26" customFormat="1" ht="63" customHeight="1" x14ac:dyDescent="0.25">
      <c r="A23" s="135" t="s">
        <v>107</v>
      </c>
      <c r="B23" s="135"/>
      <c r="C23" s="135"/>
      <c r="D23" s="135"/>
      <c r="E23" s="135"/>
      <c r="F23" s="135"/>
      <c r="G23" s="135"/>
      <c r="H23" s="135"/>
      <c r="I23" s="135"/>
      <c r="J23" s="135"/>
      <c r="K23" s="135"/>
    </row>
    <row r="25" spans="1:11" ht="63" customHeight="1" x14ac:dyDescent="0.25">
      <c r="A25" s="135" t="s">
        <v>30</v>
      </c>
      <c r="B25" s="135"/>
      <c r="C25" s="135"/>
      <c r="D25" s="135"/>
      <c r="E25" s="135"/>
      <c r="F25" s="135"/>
      <c r="G25" s="135"/>
      <c r="H25" s="135"/>
      <c r="I25" s="135"/>
      <c r="J25" s="135"/>
      <c r="K25" s="135"/>
    </row>
    <row r="27" spans="1:11" ht="63" customHeight="1" x14ac:dyDescent="0.25">
      <c r="A27" s="135" t="s">
        <v>168</v>
      </c>
      <c r="B27" s="135"/>
      <c r="C27" s="135"/>
      <c r="D27" s="135"/>
      <c r="E27" s="135"/>
      <c r="F27" s="135"/>
      <c r="G27" s="135"/>
      <c r="H27" s="135"/>
      <c r="I27" s="135"/>
      <c r="J27" s="135"/>
      <c r="K27" s="135"/>
    </row>
    <row r="29" spans="1:11" ht="47.25" x14ac:dyDescent="0.25">
      <c r="B29" s="87" t="s">
        <v>9</v>
      </c>
      <c r="C29" s="88" t="s">
        <v>10</v>
      </c>
      <c r="D29" s="88" t="s">
        <v>11</v>
      </c>
      <c r="E29" s="88" t="s">
        <v>12</v>
      </c>
      <c r="F29" s="89" t="s">
        <v>13</v>
      </c>
      <c r="G29" s="58" t="s">
        <v>14</v>
      </c>
    </row>
    <row r="30" spans="1:11" x14ac:dyDescent="0.25">
      <c r="B30" s="99">
        <v>43952</v>
      </c>
      <c r="C30" s="100">
        <v>124.900002</v>
      </c>
      <c r="D30" s="100"/>
      <c r="E30" s="106">
        <v>117.026566</v>
      </c>
      <c r="F30" s="33"/>
      <c r="G30" s="90"/>
    </row>
    <row r="31" spans="1:11" x14ac:dyDescent="0.25">
      <c r="B31" s="99">
        <v>43983</v>
      </c>
      <c r="C31" s="100">
        <v>120.769997</v>
      </c>
      <c r="D31" s="100">
        <v>1.63</v>
      </c>
      <c r="E31" s="106">
        <v>114.674469</v>
      </c>
      <c r="F31" s="101">
        <f>(C31-C30+D31)/C30</f>
        <v>-2.0016052521760544E-2</v>
      </c>
      <c r="G31" s="59">
        <f>(E31-E30)/E30</f>
        <v>-2.0098829525596783E-2</v>
      </c>
    </row>
    <row r="32" spans="1:11" x14ac:dyDescent="0.25">
      <c r="A32" s="22"/>
      <c r="B32" s="99">
        <v>44013</v>
      </c>
      <c r="C32" s="100">
        <v>122.94000200000001</v>
      </c>
      <c r="D32" s="100"/>
      <c r="E32" s="106">
        <v>116.734955</v>
      </c>
      <c r="F32" s="101">
        <f t="shared" ref="F32:F42" si="0">(C32-C31+D32)/C31</f>
        <v>1.7968080267485666E-2</v>
      </c>
      <c r="G32" s="59">
        <f t="shared" ref="G32:G42" si="1">(E32-E31)/E31</f>
        <v>1.796813203469028E-2</v>
      </c>
    </row>
    <row r="33" spans="1:11" x14ac:dyDescent="0.25">
      <c r="A33" s="22"/>
      <c r="B33" s="99">
        <v>44044</v>
      </c>
      <c r="C33" s="100">
        <v>123.30999799999999</v>
      </c>
      <c r="D33" s="100"/>
      <c r="E33" s="106">
        <v>117.08627300000001</v>
      </c>
      <c r="F33" s="101">
        <f t="shared" si="0"/>
        <v>3.0095655928164553E-3</v>
      </c>
      <c r="G33" s="59">
        <f t="shared" si="1"/>
        <v>3.0095355756980095E-3</v>
      </c>
    </row>
    <row r="34" spans="1:11" x14ac:dyDescent="0.25">
      <c r="A34" s="22"/>
      <c r="B34" s="99">
        <v>44075</v>
      </c>
      <c r="C34" s="100">
        <v>121.66999800000001</v>
      </c>
      <c r="D34" s="100">
        <v>1.93</v>
      </c>
      <c r="E34" s="106">
        <v>117.041725</v>
      </c>
      <c r="F34" s="101">
        <f t="shared" si="0"/>
        <v>2.3517963239283613E-3</v>
      </c>
      <c r="G34" s="59">
        <f t="shared" si="1"/>
        <v>-3.804715861098937E-4</v>
      </c>
    </row>
    <row r="35" spans="1:11" x14ac:dyDescent="0.25">
      <c r="A35" s="22"/>
      <c r="B35" s="99">
        <v>44105</v>
      </c>
      <c r="C35" s="100">
        <v>111.660004</v>
      </c>
      <c r="D35" s="100"/>
      <c r="E35" s="106">
        <v>107.41250599999999</v>
      </c>
      <c r="F35" s="101">
        <f t="shared" si="0"/>
        <v>-8.2271670621709106E-2</v>
      </c>
      <c r="G35" s="59">
        <f t="shared" si="1"/>
        <v>-8.2271677045088032E-2</v>
      </c>
    </row>
    <row r="36" spans="1:11" x14ac:dyDescent="0.25">
      <c r="A36" s="22"/>
      <c r="B36" s="99">
        <v>44136</v>
      </c>
      <c r="C36" s="100">
        <v>123.519997</v>
      </c>
      <c r="D36" s="100"/>
      <c r="E36" s="106">
        <v>118.821342</v>
      </c>
      <c r="F36" s="101">
        <f t="shared" si="0"/>
        <v>0.10621522994034643</v>
      </c>
      <c r="G36" s="59">
        <f t="shared" si="1"/>
        <v>0.10621515524458584</v>
      </c>
    </row>
    <row r="37" spans="1:11" x14ac:dyDescent="0.25">
      <c r="A37" s="22"/>
      <c r="B37" s="99">
        <v>44166</v>
      </c>
      <c r="C37" s="100">
        <v>125.879997</v>
      </c>
      <c r="D37" s="100">
        <v>1.63</v>
      </c>
      <c r="E37" s="106">
        <v>122.847458</v>
      </c>
      <c r="F37" s="101">
        <f t="shared" si="0"/>
        <v>3.2302461924444505E-2</v>
      </c>
      <c r="G37" s="59">
        <f t="shared" si="1"/>
        <v>3.3883778218899444E-2</v>
      </c>
    </row>
    <row r="38" spans="1:11" x14ac:dyDescent="0.25">
      <c r="A38" s="22"/>
      <c r="B38" s="99">
        <v>44197</v>
      </c>
      <c r="C38" s="100">
        <v>119.110001</v>
      </c>
      <c r="D38" s="100"/>
      <c r="E38" s="106">
        <v>116.240555</v>
      </c>
      <c r="F38" s="101">
        <f t="shared" si="0"/>
        <v>-5.3781348596632125E-2</v>
      </c>
      <c r="G38" s="59">
        <f t="shared" si="1"/>
        <v>-5.3781357038743142E-2</v>
      </c>
    </row>
    <row r="39" spans="1:11" x14ac:dyDescent="0.25">
      <c r="A39" s="22"/>
      <c r="B39" s="99">
        <v>44228</v>
      </c>
      <c r="C39" s="100">
        <v>118.93</v>
      </c>
      <c r="D39" s="100"/>
      <c r="E39" s="106">
        <v>116.064896</v>
      </c>
      <c r="F39" s="101">
        <f t="shared" si="0"/>
        <v>-1.5112165098545344E-3</v>
      </c>
      <c r="G39" s="59">
        <f t="shared" si="1"/>
        <v>-1.5111679396231032E-3</v>
      </c>
    </row>
    <row r="40" spans="1:11" x14ac:dyDescent="0.25">
      <c r="A40" s="22"/>
      <c r="B40" s="99">
        <v>44256</v>
      </c>
      <c r="C40" s="100">
        <v>133.259995</v>
      </c>
      <c r="D40" s="100">
        <v>1.63</v>
      </c>
      <c r="E40" s="106">
        <v>131.78750600000001</v>
      </c>
      <c r="F40" s="101">
        <f t="shared" si="0"/>
        <v>0.13419654418565538</v>
      </c>
      <c r="G40" s="59">
        <f t="shared" si="1"/>
        <v>0.13546395630251548</v>
      </c>
    </row>
    <row r="41" spans="1:11" x14ac:dyDescent="0.25">
      <c r="A41" s="22"/>
      <c r="B41" s="99">
        <v>44287</v>
      </c>
      <c r="C41" s="100">
        <v>141.88000500000001</v>
      </c>
      <c r="D41" s="100"/>
      <c r="E41" s="106">
        <v>140.31227100000001</v>
      </c>
      <c r="F41" s="101">
        <f t="shared" si="0"/>
        <v>6.4685654535706738E-2</v>
      </c>
      <c r="G41" s="59">
        <f t="shared" si="1"/>
        <v>6.4685684240811128E-2</v>
      </c>
    </row>
    <row r="42" spans="1:11" x14ac:dyDescent="0.25">
      <c r="A42" s="22"/>
      <c r="B42" s="102">
        <v>44317</v>
      </c>
      <c r="C42" s="103">
        <v>143.740005</v>
      </c>
      <c r="D42" s="103"/>
      <c r="E42" s="107">
        <v>142.15171799999999</v>
      </c>
      <c r="F42" s="104">
        <f t="shared" si="0"/>
        <v>1.3109669681784866E-2</v>
      </c>
      <c r="G42" s="60">
        <f t="shared" si="1"/>
        <v>1.3109665939338822E-2</v>
      </c>
    </row>
    <row r="44" spans="1:11" s="26" customFormat="1" ht="78.75" customHeight="1" x14ac:dyDescent="0.25">
      <c r="A44" s="135" t="s">
        <v>134</v>
      </c>
      <c r="B44" s="135"/>
      <c r="C44" s="135"/>
      <c r="D44" s="135"/>
      <c r="E44" s="135"/>
      <c r="F44" s="135"/>
      <c r="G44" s="135"/>
      <c r="H44" s="135"/>
      <c r="I44" s="135"/>
      <c r="J44" s="135"/>
      <c r="K44" s="135"/>
    </row>
  </sheetData>
  <mergeCells count="6">
    <mergeCell ref="A27:K27"/>
    <mergeCell ref="A44:K44"/>
    <mergeCell ref="A5:K5"/>
    <mergeCell ref="A12:K12"/>
    <mergeCell ref="A23:K23"/>
    <mergeCell ref="A25:K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9"/>
  <sheetViews>
    <sheetView workbookViewId="0"/>
  </sheetViews>
  <sheetFormatPr defaultColWidth="9.140625" defaultRowHeight="15.75" x14ac:dyDescent="0.25"/>
  <cols>
    <col min="1" max="1" width="4.7109375" style="22" customWidth="1"/>
    <col min="2" max="33" width="14.7109375" style="22" customWidth="1"/>
    <col min="34" max="67" width="10.7109375" style="22" customWidth="1"/>
    <col min="68" max="16384" width="9.140625" style="22"/>
  </cols>
  <sheetData>
    <row r="1" spans="1:11" ht="16.5" thickBot="1" x14ac:dyDescent="0.3"/>
    <row r="2" spans="1:11" ht="21" x14ac:dyDescent="0.35">
      <c r="B2" s="72" t="s">
        <v>116</v>
      </c>
      <c r="C2" s="74"/>
    </row>
    <row r="3" spans="1:11" ht="21.75" thickBot="1" x14ac:dyDescent="0.4">
      <c r="B3" s="75" t="s">
        <v>117</v>
      </c>
      <c r="C3" s="79"/>
      <c r="D3" s="2"/>
    </row>
    <row r="5" spans="1:11" ht="47.25" customHeight="1" x14ac:dyDescent="0.25">
      <c r="A5" s="135" t="s">
        <v>169</v>
      </c>
      <c r="B5" s="135"/>
      <c r="C5" s="135"/>
      <c r="D5" s="135"/>
      <c r="E5" s="135"/>
      <c r="F5" s="135"/>
      <c r="G5" s="135"/>
      <c r="H5" s="135"/>
      <c r="I5" s="135"/>
      <c r="J5" s="135"/>
      <c r="K5" s="135"/>
    </row>
    <row r="33" spans="1:14" s="41" customFormat="1" x14ac:dyDescent="0.25">
      <c r="A33" s="38" t="s">
        <v>19</v>
      </c>
      <c r="B33" s="39"/>
      <c r="C33" s="39"/>
      <c r="D33" s="39"/>
      <c r="E33" s="40"/>
      <c r="F33" s="39"/>
      <c r="G33" s="39"/>
      <c r="H33" s="39"/>
      <c r="I33" s="39"/>
      <c r="J33" s="39"/>
      <c r="K33" s="39"/>
      <c r="L33" s="39"/>
      <c r="M33" s="39"/>
      <c r="N33" s="39"/>
    </row>
    <row r="34" spans="1:14" s="41" customFormat="1" ht="47.25" customHeight="1" x14ac:dyDescent="0.25">
      <c r="A34" s="138" t="s">
        <v>176</v>
      </c>
      <c r="B34" s="138"/>
      <c r="C34" s="138"/>
      <c r="D34" s="138"/>
      <c r="E34" s="138"/>
      <c r="F34" s="138"/>
      <c r="G34" s="138"/>
      <c r="H34" s="138"/>
      <c r="I34" s="138"/>
      <c r="J34" s="138"/>
      <c r="K34" s="138"/>
      <c r="L34" s="39"/>
      <c r="M34" s="39"/>
      <c r="N34" s="39"/>
    </row>
    <row r="35" spans="1:14" s="41" customFormat="1" ht="15.75" customHeight="1" x14ac:dyDescent="0.25">
      <c r="A35" s="42"/>
      <c r="B35" s="42"/>
      <c r="C35" s="42"/>
      <c r="D35" s="42"/>
      <c r="E35" s="42"/>
      <c r="F35" s="42"/>
      <c r="G35" s="42"/>
      <c r="H35" s="42"/>
      <c r="I35" s="42"/>
      <c r="J35" s="42"/>
      <c r="K35" s="42"/>
      <c r="L35" s="39"/>
      <c r="M35" s="39"/>
      <c r="N35" s="39"/>
    </row>
    <row r="36" spans="1:14" s="41" customFormat="1" ht="15.75" customHeight="1" x14ac:dyDescent="0.25">
      <c r="A36" s="42"/>
      <c r="B36" s="42"/>
      <c r="C36" s="42"/>
      <c r="D36" s="42"/>
      <c r="E36" s="42"/>
      <c r="F36" s="42"/>
      <c r="G36" s="42"/>
      <c r="H36" s="42"/>
      <c r="I36" s="42"/>
      <c r="J36" s="42"/>
      <c r="K36" s="42"/>
      <c r="L36" s="39"/>
      <c r="M36" s="39"/>
      <c r="N36" s="39"/>
    </row>
    <row r="37" spans="1:14" s="41" customFormat="1" ht="15.75" customHeight="1" x14ac:dyDescent="0.25">
      <c r="A37" s="42"/>
      <c r="B37" s="42"/>
      <c r="C37" s="42"/>
      <c r="D37" s="42"/>
      <c r="E37" s="42"/>
      <c r="F37" s="42"/>
      <c r="G37" s="42"/>
      <c r="H37" s="42"/>
      <c r="I37" s="42"/>
      <c r="J37" s="42"/>
      <c r="K37" s="42"/>
      <c r="L37" s="39"/>
      <c r="M37" s="39"/>
      <c r="N37" s="39"/>
    </row>
    <row r="38" spans="1:14" s="41" customFormat="1" ht="15.75" customHeight="1" x14ac:dyDescent="0.25">
      <c r="A38" s="42"/>
      <c r="B38" s="42"/>
      <c r="C38" s="42"/>
      <c r="D38" s="42"/>
      <c r="E38" s="42"/>
      <c r="F38" s="42"/>
      <c r="G38" s="42"/>
      <c r="H38" s="42"/>
      <c r="I38" s="42"/>
      <c r="J38" s="42"/>
      <c r="K38" s="42"/>
      <c r="L38" s="39"/>
      <c r="M38" s="39"/>
      <c r="N38" s="39"/>
    </row>
    <row r="39" spans="1:14" s="41" customFormat="1" ht="15.75" customHeight="1" x14ac:dyDescent="0.25">
      <c r="A39" s="42"/>
      <c r="B39" s="42"/>
      <c r="C39" s="42"/>
      <c r="D39" s="42"/>
      <c r="E39" s="42"/>
      <c r="F39" s="42"/>
      <c r="G39" s="42"/>
      <c r="H39" s="42"/>
      <c r="I39" s="42"/>
      <c r="J39" s="42"/>
      <c r="K39" s="42"/>
      <c r="L39" s="39"/>
      <c r="M39" s="39"/>
      <c r="N39" s="39"/>
    </row>
    <row r="40" spans="1:14" s="41" customFormat="1" ht="15.75" customHeight="1" x14ac:dyDescent="0.25">
      <c r="A40" s="42"/>
      <c r="B40" s="42"/>
      <c r="C40" s="42"/>
      <c r="D40" s="42"/>
      <c r="E40" s="42"/>
      <c r="F40" s="42"/>
      <c r="G40" s="42"/>
      <c r="H40" s="42"/>
      <c r="I40" s="42"/>
      <c r="J40" s="42"/>
      <c r="K40" s="42"/>
      <c r="L40" s="39"/>
      <c r="M40" s="39"/>
      <c r="N40" s="39"/>
    </row>
    <row r="41" spans="1:14" s="41" customFormat="1" ht="15.75" customHeight="1" x14ac:dyDescent="0.25">
      <c r="A41" s="42"/>
      <c r="B41" s="42"/>
      <c r="C41" s="42"/>
      <c r="D41" s="42"/>
      <c r="E41" s="42"/>
      <c r="F41" s="42"/>
      <c r="G41" s="42"/>
      <c r="H41" s="42"/>
      <c r="I41" s="42"/>
      <c r="J41" s="42"/>
      <c r="K41" s="42"/>
      <c r="L41" s="39"/>
      <c r="M41" s="39"/>
      <c r="N41" s="39"/>
    </row>
    <row r="42" spans="1:14" s="41" customFormat="1" ht="15.75" customHeight="1" x14ac:dyDescent="0.25">
      <c r="A42" s="42"/>
      <c r="B42" s="42"/>
      <c r="C42" s="42"/>
      <c r="D42" s="42"/>
      <c r="E42" s="42"/>
      <c r="F42" s="42"/>
      <c r="G42" s="42"/>
      <c r="H42" s="42"/>
      <c r="I42" s="42"/>
      <c r="J42" s="42"/>
      <c r="K42" s="42"/>
      <c r="L42" s="39"/>
      <c r="M42" s="39"/>
      <c r="N42" s="39"/>
    </row>
    <row r="43" spans="1:14" s="41" customFormat="1" ht="15.75" customHeight="1" x14ac:dyDescent="0.25">
      <c r="A43" s="42"/>
      <c r="B43" s="42"/>
      <c r="C43" s="42"/>
      <c r="D43" s="42"/>
      <c r="E43" s="42"/>
      <c r="F43" s="42"/>
      <c r="G43" s="42"/>
      <c r="H43" s="42"/>
      <c r="I43" s="42"/>
      <c r="J43" s="42"/>
      <c r="K43" s="42"/>
      <c r="L43" s="39"/>
      <c r="M43" s="39"/>
      <c r="N43" s="39"/>
    </row>
    <row r="44" spans="1:14" s="41" customFormat="1" ht="15.75" customHeight="1" x14ac:dyDescent="0.25">
      <c r="A44" s="42"/>
      <c r="B44" s="42"/>
      <c r="C44" s="42"/>
      <c r="D44" s="42"/>
      <c r="E44" s="42"/>
      <c r="F44" s="42"/>
      <c r="G44" s="42"/>
      <c r="H44" s="42"/>
      <c r="I44" s="42"/>
      <c r="J44" s="42"/>
      <c r="K44" s="42"/>
      <c r="L44" s="39"/>
      <c r="M44" s="39"/>
      <c r="N44" s="39"/>
    </row>
    <row r="45" spans="1:14" s="41" customFormat="1" ht="15.75" customHeight="1" x14ac:dyDescent="0.25">
      <c r="A45" s="42"/>
      <c r="B45" s="42"/>
      <c r="C45" s="42"/>
      <c r="D45" s="42"/>
      <c r="E45" s="42"/>
      <c r="F45" s="42"/>
      <c r="G45" s="42"/>
      <c r="H45" s="42"/>
      <c r="I45" s="42"/>
      <c r="J45" s="42"/>
      <c r="K45" s="42"/>
      <c r="L45" s="39"/>
      <c r="M45" s="39"/>
      <c r="N45" s="39"/>
    </row>
    <row r="46" spans="1:14" s="41" customFormat="1" ht="15.75" customHeight="1" x14ac:dyDescent="0.25">
      <c r="A46" s="42"/>
      <c r="B46" s="42"/>
      <c r="C46" s="42"/>
      <c r="D46" s="42"/>
      <c r="E46" s="42"/>
      <c r="F46" s="42"/>
      <c r="G46" s="42"/>
      <c r="H46" s="42"/>
      <c r="I46" s="42"/>
      <c r="J46" s="42"/>
      <c r="K46" s="42"/>
      <c r="L46" s="39"/>
      <c r="M46" s="39"/>
      <c r="N46" s="39"/>
    </row>
    <row r="47" spans="1:14" s="41" customFormat="1" ht="15.75" customHeight="1" x14ac:dyDescent="0.25">
      <c r="A47" s="42"/>
      <c r="B47" s="42"/>
      <c r="C47" s="42"/>
      <c r="D47" s="42"/>
      <c r="E47" s="42"/>
      <c r="F47" s="42"/>
      <c r="G47" s="42"/>
      <c r="H47" s="42"/>
      <c r="I47" s="42"/>
      <c r="J47" s="42"/>
      <c r="K47" s="42"/>
      <c r="L47" s="39"/>
      <c r="M47" s="39"/>
      <c r="N47" s="39"/>
    </row>
    <row r="48" spans="1:14" s="41" customFormat="1" ht="15.75" customHeight="1" x14ac:dyDescent="0.25">
      <c r="A48" s="42"/>
      <c r="B48" s="42"/>
      <c r="C48" s="42"/>
      <c r="D48" s="42"/>
      <c r="E48" s="42"/>
      <c r="F48" s="42"/>
      <c r="G48" s="42"/>
      <c r="H48" s="42"/>
      <c r="I48" s="42"/>
      <c r="J48" s="42"/>
      <c r="K48" s="42"/>
      <c r="L48" s="39"/>
      <c r="M48" s="39"/>
      <c r="N48" s="39"/>
    </row>
    <row r="49" spans="1:14" s="41" customFormat="1" ht="15.75" customHeight="1" x14ac:dyDescent="0.25">
      <c r="A49" s="42"/>
      <c r="B49" s="42"/>
      <c r="C49" s="42"/>
      <c r="D49" s="42"/>
      <c r="E49" s="42"/>
      <c r="F49" s="42"/>
      <c r="G49" s="42"/>
      <c r="H49" s="42"/>
      <c r="I49" s="42"/>
      <c r="J49" s="42"/>
      <c r="K49" s="42"/>
      <c r="L49" s="39"/>
      <c r="M49" s="39"/>
      <c r="N49" s="39"/>
    </row>
    <row r="50" spans="1:14" s="41" customFormat="1" ht="15.75" customHeight="1" x14ac:dyDescent="0.25">
      <c r="A50" s="42"/>
      <c r="B50" s="42"/>
      <c r="C50" s="42"/>
      <c r="D50" s="42"/>
      <c r="E50" s="42"/>
      <c r="F50" s="42"/>
      <c r="G50" s="42"/>
      <c r="H50" s="42"/>
      <c r="I50" s="42"/>
      <c r="J50" s="42"/>
      <c r="K50" s="42"/>
      <c r="L50" s="39"/>
      <c r="M50" s="39"/>
      <c r="N50" s="39"/>
    </row>
    <row r="51" spans="1:14" s="41" customFormat="1" ht="15.75" customHeight="1" x14ac:dyDescent="0.25">
      <c r="A51" s="42"/>
      <c r="B51" s="42"/>
      <c r="C51" s="42"/>
      <c r="D51" s="42"/>
      <c r="E51" s="42"/>
      <c r="F51" s="42"/>
      <c r="G51" s="42"/>
      <c r="H51" s="42"/>
      <c r="I51" s="42"/>
      <c r="J51" s="42"/>
      <c r="K51" s="42"/>
      <c r="L51" s="39"/>
      <c r="M51" s="39"/>
      <c r="N51" s="39"/>
    </row>
    <row r="52" spans="1:14" s="41" customFormat="1" ht="15.75" customHeight="1" x14ac:dyDescent="0.25">
      <c r="A52" s="42"/>
      <c r="B52" s="42"/>
      <c r="C52" s="42"/>
      <c r="D52" s="42"/>
      <c r="E52" s="42"/>
      <c r="F52" s="42"/>
      <c r="G52" s="42"/>
      <c r="H52" s="42"/>
      <c r="I52" s="42"/>
      <c r="J52" s="42"/>
      <c r="K52" s="42"/>
      <c r="L52" s="39"/>
      <c r="M52" s="39"/>
      <c r="N52" s="39"/>
    </row>
    <row r="53" spans="1:14" s="41" customFormat="1" ht="15.75" customHeight="1" x14ac:dyDescent="0.25">
      <c r="A53" s="42"/>
      <c r="B53" s="42"/>
      <c r="C53" s="42"/>
      <c r="D53" s="42"/>
      <c r="E53" s="42"/>
      <c r="F53" s="42"/>
      <c r="G53" s="42"/>
      <c r="H53" s="42"/>
      <c r="I53" s="42"/>
      <c r="J53" s="42"/>
      <c r="K53" s="42"/>
      <c r="L53" s="39"/>
      <c r="M53" s="39"/>
      <c r="N53" s="39"/>
    </row>
    <row r="54" spans="1:14" s="41" customFormat="1" ht="15.75" customHeight="1" x14ac:dyDescent="0.25">
      <c r="A54" s="42"/>
      <c r="B54" s="42"/>
      <c r="C54" s="42"/>
      <c r="D54" s="42"/>
      <c r="E54" s="42"/>
      <c r="F54" s="42"/>
      <c r="G54" s="42"/>
      <c r="H54" s="42"/>
      <c r="I54" s="42"/>
      <c r="J54" s="42"/>
      <c r="K54" s="42"/>
      <c r="L54" s="39"/>
      <c r="M54" s="39"/>
      <c r="N54" s="39"/>
    </row>
    <row r="55" spans="1:14" s="41" customFormat="1" ht="15.75" customHeight="1" x14ac:dyDescent="0.25">
      <c r="A55" s="42"/>
      <c r="B55" s="42"/>
      <c r="C55" s="42"/>
      <c r="D55" s="42"/>
      <c r="E55" s="42"/>
      <c r="F55" s="42"/>
      <c r="G55" s="42"/>
      <c r="H55" s="42"/>
      <c r="I55" s="42"/>
      <c r="J55" s="42"/>
      <c r="K55" s="42"/>
      <c r="L55" s="39"/>
      <c r="M55" s="39"/>
      <c r="N55" s="39"/>
    </row>
    <row r="56" spans="1:14" s="41" customFormat="1" ht="15.75" customHeight="1" x14ac:dyDescent="0.25">
      <c r="A56" s="42"/>
      <c r="B56" s="42"/>
      <c r="C56" s="42"/>
      <c r="D56" s="42"/>
      <c r="E56" s="42"/>
      <c r="F56" s="42"/>
      <c r="G56" s="42"/>
      <c r="H56" s="42"/>
      <c r="I56" s="42"/>
      <c r="J56" s="42"/>
      <c r="K56" s="42"/>
      <c r="L56" s="39"/>
      <c r="M56" s="39"/>
      <c r="N56" s="39"/>
    </row>
    <row r="57" spans="1:14" s="41" customFormat="1" ht="15.75" customHeight="1" x14ac:dyDescent="0.25">
      <c r="A57" s="42"/>
      <c r="B57" s="42"/>
      <c r="C57" s="42"/>
      <c r="D57" s="42"/>
      <c r="E57" s="42"/>
      <c r="F57" s="42"/>
      <c r="G57" s="42"/>
      <c r="H57" s="42"/>
      <c r="I57" s="42"/>
      <c r="J57" s="42"/>
      <c r="K57" s="42"/>
      <c r="L57" s="39"/>
      <c r="M57" s="39"/>
      <c r="N57" s="39"/>
    </row>
    <row r="58" spans="1:14" s="41" customFormat="1" ht="15.75" customHeight="1" x14ac:dyDescent="0.25">
      <c r="A58" s="42"/>
      <c r="B58" s="42"/>
      <c r="C58" s="42"/>
      <c r="D58" s="42"/>
      <c r="E58" s="42"/>
      <c r="F58" s="42"/>
      <c r="G58" s="42"/>
      <c r="H58" s="42"/>
      <c r="I58" s="42"/>
      <c r="J58" s="42"/>
      <c r="K58" s="42"/>
      <c r="L58" s="39"/>
      <c r="M58" s="39"/>
      <c r="N58" s="39"/>
    </row>
    <row r="59" spans="1:14" s="41" customFormat="1" ht="15.75" customHeight="1" x14ac:dyDescent="0.25">
      <c r="A59" s="42"/>
      <c r="B59" s="42"/>
      <c r="C59" s="42"/>
      <c r="D59" s="42"/>
      <c r="E59" s="42"/>
      <c r="F59" s="42"/>
      <c r="G59" s="42"/>
      <c r="H59" s="42"/>
      <c r="I59" s="42"/>
      <c r="J59" s="42"/>
      <c r="K59" s="42"/>
      <c r="L59" s="39"/>
      <c r="M59" s="39"/>
      <c r="N59" s="39"/>
    </row>
    <row r="60" spans="1:14" s="41" customFormat="1" ht="15.75" customHeight="1" x14ac:dyDescent="0.25">
      <c r="A60" s="42"/>
      <c r="B60" s="42"/>
      <c r="C60" s="42"/>
      <c r="D60" s="42"/>
      <c r="E60" s="42"/>
      <c r="F60" s="42"/>
      <c r="G60" s="42"/>
      <c r="H60" s="42"/>
      <c r="I60" s="42"/>
      <c r="J60" s="42"/>
      <c r="K60" s="42"/>
      <c r="L60" s="39"/>
      <c r="M60" s="39"/>
      <c r="N60" s="39"/>
    </row>
    <row r="61" spans="1:14" s="41" customFormat="1" ht="15.75" customHeight="1" x14ac:dyDescent="0.25">
      <c r="A61" s="42"/>
      <c r="B61" s="42"/>
      <c r="C61" s="42"/>
      <c r="D61" s="42"/>
      <c r="E61" s="42"/>
      <c r="F61" s="42"/>
      <c r="G61" s="42"/>
      <c r="H61" s="42"/>
      <c r="I61" s="42"/>
      <c r="J61" s="42"/>
      <c r="K61" s="42"/>
      <c r="L61" s="39"/>
      <c r="M61" s="39"/>
      <c r="N61" s="39"/>
    </row>
    <row r="62" spans="1:14" s="41" customFormat="1" ht="15.75" customHeight="1" x14ac:dyDescent="0.25">
      <c r="A62" s="43"/>
      <c r="B62" s="43"/>
      <c r="C62" s="43"/>
      <c r="D62" s="43"/>
      <c r="E62" s="43"/>
      <c r="F62" s="43"/>
      <c r="G62" s="43"/>
      <c r="H62" s="43"/>
      <c r="I62" s="43"/>
      <c r="J62" s="43"/>
      <c r="K62" s="43"/>
    </row>
    <row r="64" spans="1:14" ht="31.5" customHeight="1" x14ac:dyDescent="0.25">
      <c r="A64" s="135" t="s">
        <v>170</v>
      </c>
      <c r="B64" s="135"/>
      <c r="C64" s="135"/>
      <c r="D64" s="135"/>
      <c r="E64" s="135"/>
      <c r="F64" s="135"/>
      <c r="G64" s="135"/>
      <c r="H64" s="135"/>
      <c r="I64" s="135"/>
      <c r="J64" s="135"/>
      <c r="K64" s="135"/>
    </row>
    <row r="66" spans="1:11" x14ac:dyDescent="0.25">
      <c r="A66" s="136" t="s">
        <v>171</v>
      </c>
      <c r="B66" s="136"/>
      <c r="C66" s="136"/>
      <c r="D66" s="136"/>
      <c r="E66" s="136"/>
      <c r="F66" s="136"/>
      <c r="G66" s="136"/>
      <c r="H66" s="136"/>
      <c r="I66" s="136"/>
      <c r="J66" s="136"/>
      <c r="K66" s="136"/>
    </row>
    <row r="68" spans="1:11" x14ac:dyDescent="0.25">
      <c r="B68" s="22" t="s">
        <v>56</v>
      </c>
      <c r="E68" s="45"/>
      <c r="G68" s="54">
        <f>COUNTIF('Historical Returns'!C6:C100,"&gt;=.12")</f>
        <v>50</v>
      </c>
    </row>
    <row r="70" spans="1:11" s="41" customFormat="1" x14ac:dyDescent="0.25">
      <c r="A70" s="38" t="s">
        <v>19</v>
      </c>
      <c r="B70" s="39"/>
      <c r="C70" s="39"/>
      <c r="D70" s="39"/>
      <c r="E70" s="40"/>
      <c r="F70" s="39"/>
      <c r="G70" s="39"/>
      <c r="H70" s="39"/>
      <c r="I70" s="39"/>
      <c r="J70" s="39"/>
      <c r="K70" s="39"/>
    </row>
    <row r="71" spans="1:11" s="41" customFormat="1" ht="31.5" customHeight="1" x14ac:dyDescent="0.25">
      <c r="A71" s="138" t="s">
        <v>132</v>
      </c>
      <c r="B71" s="138"/>
      <c r="C71" s="138"/>
      <c r="D71" s="138"/>
      <c r="E71" s="138"/>
      <c r="F71" s="138"/>
      <c r="G71" s="138"/>
      <c r="H71" s="138"/>
      <c r="I71" s="138"/>
      <c r="J71" s="138"/>
      <c r="K71" s="138"/>
    </row>
    <row r="72" spans="1:11" s="41" customFormat="1" x14ac:dyDescent="0.25"/>
    <row r="73" spans="1:11" s="41" customFormat="1" x14ac:dyDescent="0.25"/>
    <row r="74" spans="1:11" s="41" customFormat="1" x14ac:dyDescent="0.25"/>
    <row r="75" spans="1:11" s="41" customFormat="1" x14ac:dyDescent="0.25"/>
    <row r="76" spans="1:11" s="41" customFormat="1" x14ac:dyDescent="0.25"/>
    <row r="77" spans="1:11" s="41" customFormat="1" x14ac:dyDescent="0.25"/>
    <row r="78" spans="1:11" s="41" customFormat="1" x14ac:dyDescent="0.25"/>
    <row r="79" spans="1:11" s="41" customFormat="1" x14ac:dyDescent="0.25"/>
    <row r="80" spans="1:11" s="41" customFormat="1" x14ac:dyDescent="0.25"/>
    <row r="81" spans="1:11" s="41" customFormat="1" x14ac:dyDescent="0.25"/>
    <row r="82" spans="1:11" s="41" customFormat="1" x14ac:dyDescent="0.25"/>
    <row r="83" spans="1:11" s="41" customFormat="1" x14ac:dyDescent="0.25"/>
    <row r="84" spans="1:11" s="41" customFormat="1" x14ac:dyDescent="0.25"/>
    <row r="85" spans="1:11" s="41" customFormat="1" x14ac:dyDescent="0.25"/>
    <row r="86" spans="1:11" s="41" customFormat="1" x14ac:dyDescent="0.25"/>
    <row r="87" spans="1:11" s="41" customFormat="1" ht="94.5" customHeight="1" x14ac:dyDescent="0.25">
      <c r="A87" s="137" t="s">
        <v>135</v>
      </c>
      <c r="B87" s="137"/>
      <c r="C87" s="137"/>
      <c r="D87" s="137"/>
      <c r="E87" s="137"/>
      <c r="F87" s="137"/>
      <c r="G87" s="137"/>
      <c r="H87" s="137"/>
      <c r="I87" s="137"/>
      <c r="J87" s="137"/>
      <c r="K87" s="137"/>
    </row>
    <row r="88" spans="1:11" s="41" customFormat="1" x14ac:dyDescent="0.25"/>
    <row r="90" spans="1:11" ht="47.25" customHeight="1" x14ac:dyDescent="0.25">
      <c r="A90" s="135" t="s">
        <v>172</v>
      </c>
      <c r="B90" s="135"/>
      <c r="C90" s="135"/>
      <c r="D90" s="135"/>
      <c r="E90" s="135"/>
      <c r="F90" s="135"/>
      <c r="G90" s="135"/>
      <c r="H90" s="135"/>
      <c r="I90" s="135"/>
      <c r="J90" s="135"/>
      <c r="K90" s="135"/>
    </row>
    <row r="92" spans="1:11" x14ac:dyDescent="0.25">
      <c r="B92" s="22" t="s">
        <v>173</v>
      </c>
      <c r="G92" s="55">
        <f>COUNTIF('Historical Returns'!C6:C100,"&gt;.09")-COUNTIF('Historical Returns'!C6:C100,"&gt;.23")</f>
        <v>28</v>
      </c>
    </row>
    <row r="94" spans="1:11" x14ac:dyDescent="0.25">
      <c r="A94" s="2" t="s">
        <v>78</v>
      </c>
    </row>
    <row r="95" spans="1:11" ht="31.5" customHeight="1" x14ac:dyDescent="0.25">
      <c r="A95" s="135" t="s">
        <v>81</v>
      </c>
      <c r="B95" s="135"/>
      <c r="C95" s="135"/>
      <c r="D95" s="135"/>
      <c r="E95" s="135"/>
      <c r="F95" s="135"/>
      <c r="G95" s="135"/>
      <c r="H95" s="135"/>
      <c r="I95" s="135"/>
      <c r="J95" s="135"/>
      <c r="K95" s="135"/>
    </row>
    <row r="97" spans="1:11" s="41" customFormat="1" x14ac:dyDescent="0.25">
      <c r="A97" s="38" t="s">
        <v>19</v>
      </c>
      <c r="B97" s="39"/>
      <c r="C97" s="39"/>
      <c r="D97" s="39"/>
      <c r="E97" s="40"/>
      <c r="F97" s="39"/>
      <c r="G97" s="39"/>
      <c r="H97" s="39"/>
      <c r="I97" s="39"/>
      <c r="J97" s="39"/>
      <c r="K97" s="39"/>
    </row>
    <row r="98" spans="1:11" s="41" customFormat="1" ht="15.75" customHeight="1" x14ac:dyDescent="0.25">
      <c r="A98" s="138" t="s">
        <v>79</v>
      </c>
      <c r="B98" s="138"/>
      <c r="C98" s="138"/>
      <c r="D98" s="138"/>
      <c r="E98" s="138"/>
      <c r="F98" s="138"/>
      <c r="G98" s="71"/>
      <c r="H98" s="71"/>
      <c r="I98" s="71"/>
      <c r="J98" s="71"/>
      <c r="K98" s="71"/>
    </row>
    <row r="99" spans="1:11" s="41" customFormat="1" ht="110.25" customHeight="1" x14ac:dyDescent="0.25">
      <c r="A99" s="137" t="s">
        <v>177</v>
      </c>
      <c r="B99" s="137"/>
      <c r="C99" s="137"/>
      <c r="D99" s="137"/>
      <c r="E99" s="137"/>
      <c r="F99" s="137"/>
      <c r="G99" s="137"/>
      <c r="H99" s="137"/>
      <c r="I99" s="137"/>
      <c r="J99" s="137"/>
      <c r="K99" s="137"/>
    </row>
    <row r="100" spans="1:11" s="41" customFormat="1" x14ac:dyDescent="0.25"/>
    <row r="101" spans="1:11" s="41" customFormat="1" x14ac:dyDescent="0.25">
      <c r="B101" s="41" t="s">
        <v>82</v>
      </c>
    </row>
    <row r="102" spans="1:11" s="41" customFormat="1" x14ac:dyDescent="0.25"/>
    <row r="103" spans="1:11" s="41" customFormat="1" x14ac:dyDescent="0.25">
      <c r="B103" s="139" t="s">
        <v>83</v>
      </c>
      <c r="C103" s="139"/>
      <c r="D103" s="139"/>
      <c r="E103" s="139"/>
      <c r="F103" s="139"/>
    </row>
    <row r="104" spans="1:11" s="41" customFormat="1" x14ac:dyDescent="0.25"/>
    <row r="106" spans="1:11" x14ac:dyDescent="0.25">
      <c r="A106" s="2" t="s">
        <v>80</v>
      </c>
    </row>
    <row r="107" spans="1:11" ht="31.5" customHeight="1" x14ac:dyDescent="0.25">
      <c r="A107" s="135" t="s">
        <v>174</v>
      </c>
      <c r="B107" s="135"/>
      <c r="C107" s="135"/>
      <c r="D107" s="135"/>
      <c r="E107" s="135"/>
      <c r="F107" s="135"/>
      <c r="G107" s="135"/>
      <c r="H107" s="135"/>
      <c r="I107" s="135"/>
      <c r="J107" s="135"/>
      <c r="K107" s="135"/>
    </row>
    <row r="109" spans="1:11" s="41" customFormat="1" x14ac:dyDescent="0.25">
      <c r="A109" s="38" t="s">
        <v>19</v>
      </c>
      <c r="B109" s="39"/>
      <c r="C109" s="39"/>
      <c r="D109" s="39"/>
      <c r="E109" s="40"/>
      <c r="F109" s="39"/>
      <c r="G109" s="39"/>
      <c r="H109" s="39"/>
      <c r="I109" s="39"/>
      <c r="J109" s="39"/>
      <c r="K109" s="39"/>
    </row>
    <row r="110" spans="1:11" s="41" customFormat="1" ht="15.75" customHeight="1" x14ac:dyDescent="0.25">
      <c r="A110" s="138" t="s">
        <v>84</v>
      </c>
      <c r="B110" s="138"/>
      <c r="C110" s="138"/>
      <c r="D110" s="138"/>
      <c r="E110" s="138"/>
      <c r="F110" s="138"/>
      <c r="G110" s="138"/>
      <c r="H110" s="138"/>
      <c r="I110" s="138"/>
      <c r="J110" s="138"/>
      <c r="K110" s="138"/>
    </row>
    <row r="111" spans="1:11" s="41" customFormat="1" ht="15.75" customHeight="1" x14ac:dyDescent="0.25">
      <c r="A111" s="57"/>
      <c r="B111" s="57"/>
      <c r="C111" s="57"/>
      <c r="D111" s="57"/>
      <c r="E111" s="57"/>
      <c r="F111" s="57"/>
      <c r="G111" s="57"/>
      <c r="H111" s="57"/>
      <c r="I111" s="57"/>
      <c r="J111" s="57"/>
      <c r="K111" s="57"/>
    </row>
    <row r="112" spans="1:11" s="41" customFormat="1" ht="15.75" customHeight="1" x14ac:dyDescent="0.25">
      <c r="A112" s="57"/>
      <c r="B112" s="57"/>
      <c r="C112" s="57"/>
      <c r="D112" s="57"/>
      <c r="E112" s="57"/>
      <c r="F112" s="57"/>
      <c r="G112" s="57"/>
      <c r="H112" s="57"/>
      <c r="I112" s="57"/>
      <c r="J112" s="57"/>
      <c r="K112" s="57"/>
    </row>
    <row r="113" spans="1:11" s="41" customFormat="1" ht="15.75" customHeight="1" x14ac:dyDescent="0.25">
      <c r="A113" s="57"/>
      <c r="B113" s="57"/>
      <c r="C113" s="57"/>
      <c r="D113" s="57"/>
      <c r="E113" s="57"/>
      <c r="F113" s="57"/>
      <c r="G113" s="57"/>
      <c r="H113" s="57"/>
      <c r="I113" s="57"/>
      <c r="J113" s="57"/>
      <c r="K113" s="57"/>
    </row>
    <row r="114" spans="1:11" s="41" customFormat="1" ht="15.75" customHeight="1" x14ac:dyDescent="0.25">
      <c r="A114" s="57"/>
      <c r="B114" s="57"/>
      <c r="C114" s="57"/>
      <c r="D114" s="57"/>
      <c r="E114" s="57"/>
      <c r="F114" s="57"/>
      <c r="G114" s="57"/>
      <c r="H114" s="57"/>
      <c r="I114" s="57"/>
      <c r="J114" s="57"/>
      <c r="K114" s="57"/>
    </row>
    <row r="115" spans="1:11" s="41" customFormat="1" ht="15.75" customHeight="1" x14ac:dyDescent="0.25">
      <c r="A115" s="57"/>
      <c r="B115" s="57"/>
      <c r="C115" s="57"/>
      <c r="D115" s="57"/>
      <c r="E115" s="57"/>
      <c r="F115" s="57"/>
      <c r="G115" s="57"/>
      <c r="H115" s="57"/>
      <c r="I115" s="57"/>
      <c r="J115" s="57"/>
      <c r="K115" s="57"/>
    </row>
    <row r="116" spans="1:11" s="41" customFormat="1" ht="15.75" customHeight="1" x14ac:dyDescent="0.25">
      <c r="A116" s="57"/>
      <c r="B116" s="57"/>
      <c r="C116" s="57"/>
      <c r="D116" s="57"/>
      <c r="E116" s="57"/>
      <c r="F116" s="57"/>
      <c r="G116" s="57"/>
      <c r="H116" s="57"/>
      <c r="I116" s="57"/>
      <c r="J116" s="57"/>
      <c r="K116" s="57"/>
    </row>
    <row r="117" spans="1:11" s="41" customFormat="1" ht="15.75" customHeight="1" x14ac:dyDescent="0.25">
      <c r="A117" s="57"/>
      <c r="B117" s="57"/>
      <c r="C117" s="57"/>
      <c r="D117" s="57"/>
      <c r="E117" s="57"/>
      <c r="F117" s="57"/>
      <c r="G117" s="57"/>
      <c r="H117" s="57"/>
      <c r="I117" s="57"/>
      <c r="J117" s="57"/>
      <c r="K117" s="57"/>
    </row>
    <row r="118" spans="1:11" s="41" customFormat="1" ht="15.75" customHeight="1" x14ac:dyDescent="0.25">
      <c r="A118" s="57"/>
      <c r="B118" s="57"/>
      <c r="C118" s="57"/>
      <c r="D118" s="57"/>
      <c r="E118" s="57"/>
      <c r="F118" s="57"/>
      <c r="G118" s="57"/>
      <c r="H118" s="57"/>
      <c r="I118" s="57"/>
      <c r="J118" s="57"/>
      <c r="K118" s="57"/>
    </row>
    <row r="119" spans="1:11" s="41" customFormat="1" ht="15.75" customHeight="1" x14ac:dyDescent="0.25">
      <c r="A119" s="57"/>
      <c r="B119" s="57"/>
      <c r="C119" s="57"/>
      <c r="D119" s="57"/>
      <c r="E119" s="57"/>
      <c r="F119" s="57"/>
      <c r="G119" s="57"/>
      <c r="H119" s="57"/>
      <c r="I119" s="57"/>
      <c r="J119" s="57"/>
      <c r="K119" s="57"/>
    </row>
    <row r="120" spans="1:11" s="41" customFormat="1" ht="15.75" customHeight="1" x14ac:dyDescent="0.25">
      <c r="A120" s="57"/>
      <c r="B120" s="57"/>
      <c r="C120" s="57"/>
      <c r="D120" s="57"/>
      <c r="E120" s="57"/>
      <c r="F120" s="57"/>
      <c r="G120" s="57"/>
      <c r="H120" s="57"/>
      <c r="I120" s="57"/>
      <c r="J120" s="57"/>
      <c r="K120" s="57"/>
    </row>
    <row r="121" spans="1:11" s="41" customFormat="1" ht="15.75" customHeight="1" x14ac:dyDescent="0.25">
      <c r="A121" s="57"/>
      <c r="B121" s="57"/>
      <c r="C121" s="57"/>
      <c r="D121" s="57"/>
      <c r="E121" s="57"/>
      <c r="F121" s="57"/>
      <c r="G121" s="57"/>
      <c r="H121" s="57"/>
      <c r="I121" s="57"/>
      <c r="J121" s="57"/>
      <c r="K121" s="57"/>
    </row>
    <row r="122" spans="1:11" s="41" customFormat="1" ht="15.75" customHeight="1" x14ac:dyDescent="0.25">
      <c r="A122" s="57"/>
      <c r="B122" s="57"/>
      <c r="C122" s="57"/>
      <c r="D122" s="57"/>
      <c r="E122" s="57"/>
      <c r="F122" s="57"/>
      <c r="G122" s="57"/>
      <c r="H122" s="57"/>
      <c r="I122" s="57"/>
      <c r="J122" s="57"/>
      <c r="K122" s="57"/>
    </row>
    <row r="123" spans="1:11" s="41" customFormat="1" ht="15.75" customHeight="1" x14ac:dyDescent="0.25">
      <c r="A123" s="138" t="s">
        <v>77</v>
      </c>
      <c r="B123" s="138"/>
      <c r="C123" s="138"/>
      <c r="D123" s="138"/>
      <c r="E123" s="138"/>
      <c r="F123" s="138"/>
      <c r="G123" s="138"/>
      <c r="H123" s="138"/>
      <c r="I123" s="138"/>
      <c r="J123" s="138"/>
      <c r="K123" s="138"/>
    </row>
    <row r="124" spans="1:11" s="41" customFormat="1" ht="15.75" customHeight="1" x14ac:dyDescent="0.25">
      <c r="A124" s="57"/>
      <c r="B124" s="57"/>
      <c r="C124" s="57"/>
      <c r="D124" s="57"/>
      <c r="E124" s="57"/>
      <c r="F124" s="57"/>
      <c r="G124" s="57"/>
      <c r="H124" s="57"/>
      <c r="I124" s="57"/>
      <c r="J124" s="57"/>
      <c r="K124" s="57"/>
    </row>
    <row r="125" spans="1:11" s="41" customFormat="1" ht="15.75" customHeight="1" x14ac:dyDescent="0.25">
      <c r="A125" s="57"/>
      <c r="B125" s="57"/>
      <c r="C125" s="57"/>
      <c r="D125" s="57"/>
      <c r="E125" s="57"/>
      <c r="F125" s="57"/>
      <c r="G125" s="57"/>
      <c r="H125" s="57"/>
      <c r="I125" s="57"/>
      <c r="J125" s="57"/>
      <c r="K125" s="57"/>
    </row>
    <row r="126" spans="1:11" s="41" customFormat="1" ht="15.75" customHeight="1" x14ac:dyDescent="0.25">
      <c r="A126" s="57"/>
      <c r="B126" s="57"/>
      <c r="C126" s="57"/>
      <c r="D126" s="57"/>
      <c r="E126" s="57"/>
      <c r="F126" s="57"/>
      <c r="G126" s="57"/>
      <c r="H126" s="57"/>
      <c r="I126" s="57"/>
      <c r="J126" s="57"/>
      <c r="K126" s="57"/>
    </row>
    <row r="127" spans="1:11" s="41" customFormat="1" ht="15.75" customHeight="1" x14ac:dyDescent="0.25">
      <c r="A127" s="57"/>
      <c r="B127" s="57"/>
      <c r="C127" s="57"/>
      <c r="D127" s="57"/>
      <c r="E127" s="57"/>
      <c r="F127" s="57"/>
      <c r="G127" s="57"/>
      <c r="H127" s="57"/>
      <c r="I127" s="57"/>
      <c r="J127" s="57"/>
      <c r="K127" s="57"/>
    </row>
    <row r="128" spans="1:11" s="41" customFormat="1" ht="15.75" customHeight="1" x14ac:dyDescent="0.25">
      <c r="A128" s="57"/>
      <c r="B128" s="57"/>
      <c r="C128" s="57"/>
      <c r="D128" s="97"/>
      <c r="E128" s="57"/>
      <c r="F128" s="57"/>
      <c r="G128" s="57"/>
      <c r="H128" s="57"/>
      <c r="I128" s="57"/>
      <c r="J128" s="57"/>
      <c r="K128" s="57"/>
    </row>
    <row r="129" spans="1:11" s="41" customFormat="1" ht="15.75" customHeight="1" x14ac:dyDescent="0.25">
      <c r="A129" s="57"/>
      <c r="B129" s="57"/>
      <c r="C129" s="57"/>
      <c r="D129" s="57"/>
      <c r="E129" s="57"/>
      <c r="F129" s="57"/>
      <c r="G129" s="57"/>
      <c r="H129" s="57"/>
      <c r="I129" s="57"/>
      <c r="J129" s="57"/>
      <c r="K129" s="57"/>
    </row>
    <row r="130" spans="1:11" s="41" customFormat="1" ht="15.75" customHeight="1" x14ac:dyDescent="0.25">
      <c r="A130" s="57"/>
      <c r="B130" s="57"/>
      <c r="C130" s="57"/>
      <c r="D130" s="57"/>
      <c r="E130" s="57"/>
      <c r="F130" s="57"/>
      <c r="G130" s="57"/>
      <c r="H130" s="57"/>
      <c r="I130" s="57"/>
      <c r="J130" s="57"/>
      <c r="K130" s="57"/>
    </row>
    <row r="131" spans="1:11" s="41" customFormat="1" ht="15.75" customHeight="1" x14ac:dyDescent="0.25">
      <c r="A131" s="57"/>
      <c r="B131" s="57"/>
      <c r="C131" s="57"/>
      <c r="D131" s="57"/>
      <c r="E131" s="57"/>
      <c r="F131" s="57"/>
      <c r="G131" s="57"/>
      <c r="H131" s="57"/>
      <c r="I131" s="57"/>
      <c r="J131" s="57"/>
      <c r="K131" s="57"/>
    </row>
    <row r="132" spans="1:11" s="41" customFormat="1" ht="15.75" customHeight="1" x14ac:dyDescent="0.25">
      <c r="A132" s="57"/>
      <c r="B132" s="57"/>
      <c r="C132" s="57"/>
      <c r="D132" s="57"/>
      <c r="E132" s="57"/>
      <c r="F132" s="57"/>
      <c r="G132" s="57"/>
      <c r="H132" s="57"/>
      <c r="I132" s="57"/>
      <c r="J132" s="57"/>
      <c r="K132" s="57"/>
    </row>
    <row r="133" spans="1:11" s="41" customFormat="1" ht="15.75" customHeight="1" x14ac:dyDescent="0.25">
      <c r="A133" s="57"/>
      <c r="B133" s="57"/>
      <c r="C133" s="57"/>
      <c r="D133" s="57"/>
      <c r="E133" s="57"/>
      <c r="F133" s="57"/>
      <c r="G133" s="57"/>
      <c r="H133" s="57"/>
      <c r="I133" s="57"/>
      <c r="J133" s="57"/>
      <c r="K133" s="57"/>
    </row>
    <row r="134" spans="1:11" s="41" customFormat="1" ht="15.75" customHeight="1" x14ac:dyDescent="0.25">
      <c r="A134" s="57"/>
      <c r="B134" s="57"/>
      <c r="C134" s="57"/>
      <c r="D134" s="57"/>
      <c r="E134" s="57"/>
      <c r="F134" s="57"/>
      <c r="G134" s="57"/>
      <c r="H134" s="57"/>
      <c r="I134" s="57"/>
      <c r="J134" s="57"/>
      <c r="K134" s="57"/>
    </row>
    <row r="135" spans="1:11" s="41" customFormat="1" ht="15.75" customHeight="1" x14ac:dyDescent="0.25">
      <c r="A135" s="57"/>
      <c r="B135" s="57"/>
      <c r="C135" s="57"/>
      <c r="D135" s="57"/>
      <c r="E135" s="57"/>
      <c r="F135" s="57"/>
      <c r="G135" s="57"/>
      <c r="H135" s="57"/>
      <c r="I135" s="57"/>
      <c r="J135" s="57"/>
      <c r="K135" s="57"/>
    </row>
    <row r="136" spans="1:11" s="41" customFormat="1" ht="15.75" customHeight="1" x14ac:dyDescent="0.25">
      <c r="A136" s="57"/>
      <c r="B136" s="57"/>
      <c r="C136" s="57"/>
      <c r="D136" s="57"/>
      <c r="E136" s="57"/>
      <c r="F136" s="57"/>
      <c r="G136" s="57"/>
      <c r="H136" s="57"/>
      <c r="I136" s="57"/>
      <c r="J136" s="57"/>
      <c r="K136" s="57"/>
    </row>
    <row r="137" spans="1:11" s="41" customFormat="1" ht="15.75" customHeight="1" x14ac:dyDescent="0.25">
      <c r="A137" s="57"/>
      <c r="B137" s="57"/>
      <c r="C137" s="57"/>
      <c r="D137" s="57"/>
      <c r="E137" s="57"/>
      <c r="F137" s="57"/>
      <c r="G137" s="57"/>
      <c r="H137" s="57"/>
      <c r="I137" s="57"/>
      <c r="J137" s="57"/>
      <c r="K137" s="57"/>
    </row>
    <row r="138" spans="1:11" s="41" customFormat="1" ht="47.25" customHeight="1" x14ac:dyDescent="0.25">
      <c r="A138" s="138" t="s">
        <v>175</v>
      </c>
      <c r="B138" s="138"/>
      <c r="C138" s="138"/>
      <c r="D138" s="138"/>
      <c r="E138" s="138"/>
      <c r="F138" s="138"/>
      <c r="G138" s="138"/>
      <c r="H138" s="138"/>
      <c r="I138" s="138"/>
      <c r="J138" s="138"/>
      <c r="K138" s="138"/>
    </row>
    <row r="139" spans="1:11" s="41" customFormat="1" x14ac:dyDescent="0.25"/>
  </sheetData>
  <mergeCells count="15">
    <mergeCell ref="A107:K107"/>
    <mergeCell ref="A110:K110"/>
    <mergeCell ref="A123:K123"/>
    <mergeCell ref="A138:K138"/>
    <mergeCell ref="A95:K95"/>
    <mergeCell ref="A98:F98"/>
    <mergeCell ref="A99:K99"/>
    <mergeCell ref="B103:F103"/>
    <mergeCell ref="A87:K87"/>
    <mergeCell ref="A90:K90"/>
    <mergeCell ref="A64:K64"/>
    <mergeCell ref="A66:K66"/>
    <mergeCell ref="A5:K5"/>
    <mergeCell ref="A34:K34"/>
    <mergeCell ref="A71:K71"/>
  </mergeCells>
  <pageMargins left="0.7" right="0.7" top="0.75" bottom="0.75" header="0.3" footer="0.3"/>
  <pageSetup paperSize="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workbookViewId="0">
      <selection sqref="A1:D96"/>
    </sheetView>
  </sheetViews>
  <sheetFormatPr defaultRowHeight="15" x14ac:dyDescent="0.25"/>
  <sheetData>
    <row r="1" spans="1:4" x14ac:dyDescent="0.25">
      <c r="A1" s="63" t="s">
        <v>60</v>
      </c>
      <c r="B1" s="63" t="s">
        <v>131</v>
      </c>
      <c r="C1" s="63" t="s">
        <v>61</v>
      </c>
      <c r="D1" s="63" t="s">
        <v>62</v>
      </c>
    </row>
    <row r="2" spans="1:4" x14ac:dyDescent="0.25">
      <c r="A2" s="61">
        <v>8</v>
      </c>
      <c r="B2" s="64">
        <v>0.53990000000000005</v>
      </c>
      <c r="C2" s="61">
        <v>1</v>
      </c>
      <c r="D2" s="64">
        <v>1</v>
      </c>
    </row>
    <row r="3" spans="1:4" x14ac:dyDescent="0.25">
      <c r="A3" s="61">
        <v>29</v>
      </c>
      <c r="B3" s="64">
        <v>0.5262</v>
      </c>
      <c r="C3" s="61">
        <v>2</v>
      </c>
      <c r="D3" s="64">
        <v>0.98899999999999999</v>
      </c>
    </row>
    <row r="4" spans="1:4" x14ac:dyDescent="0.25">
      <c r="A4" s="61">
        <v>10</v>
      </c>
      <c r="B4" s="64">
        <v>0.47670000000000001</v>
      </c>
      <c r="C4" s="61">
        <v>3</v>
      </c>
      <c r="D4" s="64">
        <v>0.97799999999999998</v>
      </c>
    </row>
    <row r="5" spans="1:4" x14ac:dyDescent="0.25">
      <c r="A5" s="61">
        <v>3</v>
      </c>
      <c r="B5" s="64">
        <v>0.43609999999999999</v>
      </c>
      <c r="C5" s="61">
        <v>4</v>
      </c>
      <c r="D5" s="64">
        <v>0.96799999999999997</v>
      </c>
    </row>
    <row r="6" spans="1:4" x14ac:dyDescent="0.25">
      <c r="A6" s="61">
        <v>33</v>
      </c>
      <c r="B6" s="64">
        <v>0.43359999999999999</v>
      </c>
      <c r="C6" s="61">
        <v>5</v>
      </c>
      <c r="D6" s="64">
        <v>0.95699999999999996</v>
      </c>
    </row>
    <row r="7" spans="1:4" x14ac:dyDescent="0.25">
      <c r="A7" s="61">
        <v>70</v>
      </c>
      <c r="B7" s="64">
        <v>0.37580000000000002</v>
      </c>
      <c r="C7" s="61">
        <v>6</v>
      </c>
      <c r="D7" s="64">
        <v>0.94599999999999995</v>
      </c>
    </row>
    <row r="8" spans="1:4" x14ac:dyDescent="0.25">
      <c r="A8" s="61">
        <v>2</v>
      </c>
      <c r="B8" s="64">
        <v>0.37490000000000001</v>
      </c>
      <c r="C8" s="61">
        <v>7</v>
      </c>
      <c r="D8" s="64">
        <v>0.93600000000000005</v>
      </c>
    </row>
    <row r="9" spans="1:4" x14ac:dyDescent="0.25">
      <c r="A9" s="61">
        <v>50</v>
      </c>
      <c r="B9" s="64">
        <v>0.37230000000000002</v>
      </c>
      <c r="C9" s="61">
        <v>8</v>
      </c>
      <c r="D9" s="64">
        <v>0.92500000000000004</v>
      </c>
    </row>
    <row r="10" spans="1:4" x14ac:dyDescent="0.25">
      <c r="A10" s="61">
        <v>20</v>
      </c>
      <c r="B10" s="64">
        <v>0.3644</v>
      </c>
      <c r="C10" s="61">
        <v>9</v>
      </c>
      <c r="D10" s="64">
        <v>0.91400000000000003</v>
      </c>
    </row>
    <row r="11" spans="1:4" x14ac:dyDescent="0.25">
      <c r="A11" s="61">
        <v>11</v>
      </c>
      <c r="B11" s="64">
        <v>0.3392</v>
      </c>
      <c r="C11" s="61">
        <v>10</v>
      </c>
      <c r="D11" s="64">
        <v>0.90400000000000003</v>
      </c>
    </row>
    <row r="12" spans="1:4" x14ac:dyDescent="0.25">
      <c r="A12" s="61">
        <v>72</v>
      </c>
      <c r="B12" s="64">
        <v>0.33360000000000001</v>
      </c>
      <c r="C12" s="61">
        <v>11</v>
      </c>
      <c r="D12" s="64">
        <v>0.89300000000000002</v>
      </c>
    </row>
    <row r="13" spans="1:4" x14ac:dyDescent="0.25">
      <c r="A13" s="61">
        <v>55</v>
      </c>
      <c r="B13" s="64">
        <v>0.32500000000000001</v>
      </c>
      <c r="C13" s="61">
        <v>12</v>
      </c>
      <c r="D13" s="64">
        <v>0.88200000000000001</v>
      </c>
    </row>
    <row r="14" spans="1:4" x14ac:dyDescent="0.25">
      <c r="A14" s="61">
        <v>88</v>
      </c>
      <c r="B14" s="64">
        <v>0.32390000000000002</v>
      </c>
      <c r="C14" s="61">
        <v>13</v>
      </c>
      <c r="D14" s="64">
        <v>0.872</v>
      </c>
    </row>
    <row r="15" spans="1:4" x14ac:dyDescent="0.25">
      <c r="A15" s="61">
        <v>60</v>
      </c>
      <c r="B15" s="64">
        <v>0.31730000000000003</v>
      </c>
      <c r="C15" s="61">
        <v>14</v>
      </c>
      <c r="D15" s="64">
        <v>0.86099999999999999</v>
      </c>
    </row>
    <row r="16" spans="1:4" x14ac:dyDescent="0.25">
      <c r="A16" s="61">
        <v>25</v>
      </c>
      <c r="B16" s="64">
        <v>0.31709999999999999</v>
      </c>
      <c r="C16" s="61">
        <v>15</v>
      </c>
      <c r="D16" s="64">
        <v>0.85099999999999998</v>
      </c>
    </row>
    <row r="17" spans="1:4" x14ac:dyDescent="0.25">
      <c r="A17" s="61">
        <v>64</v>
      </c>
      <c r="B17" s="64">
        <v>0.31690000000000002</v>
      </c>
      <c r="C17" s="61">
        <v>16</v>
      </c>
      <c r="D17" s="64">
        <v>0.84</v>
      </c>
    </row>
    <row r="18" spans="1:4" x14ac:dyDescent="0.25">
      <c r="A18" s="61">
        <v>30</v>
      </c>
      <c r="B18" s="64">
        <v>0.31559999999999999</v>
      </c>
      <c r="C18" s="61">
        <v>17</v>
      </c>
      <c r="D18" s="64">
        <v>0.82899999999999996</v>
      </c>
    </row>
    <row r="19" spans="1:4" x14ac:dyDescent="0.25">
      <c r="A19" s="61">
        <v>94</v>
      </c>
      <c r="B19" s="64">
        <v>0.31489999999999996</v>
      </c>
      <c r="C19" s="61">
        <v>18</v>
      </c>
      <c r="D19" s="64">
        <v>0.81899999999999995</v>
      </c>
    </row>
    <row r="20" spans="1:4" x14ac:dyDescent="0.25">
      <c r="A20" s="61">
        <v>13</v>
      </c>
      <c r="B20" s="64">
        <v>0.31119999999999998</v>
      </c>
      <c r="C20" s="61">
        <v>19</v>
      </c>
      <c r="D20" s="64">
        <v>0.80800000000000005</v>
      </c>
    </row>
    <row r="21" spans="1:4" x14ac:dyDescent="0.25">
      <c r="A21" s="61">
        <v>66</v>
      </c>
      <c r="B21" s="64">
        <v>0.30470000000000003</v>
      </c>
      <c r="C21" s="61">
        <v>20</v>
      </c>
      <c r="D21" s="64">
        <v>0.79700000000000004</v>
      </c>
    </row>
    <row r="22" spans="1:4" x14ac:dyDescent="0.25">
      <c r="A22" s="61">
        <v>78</v>
      </c>
      <c r="B22" s="64">
        <v>0.2868</v>
      </c>
      <c r="C22" s="61">
        <v>21</v>
      </c>
      <c r="D22" s="64">
        <v>0.78700000000000003</v>
      </c>
    </row>
    <row r="23" spans="1:4" x14ac:dyDescent="0.25">
      <c r="A23" s="61">
        <v>73</v>
      </c>
      <c r="B23" s="64">
        <v>0.2858</v>
      </c>
      <c r="C23" s="61">
        <v>22</v>
      </c>
      <c r="D23" s="64">
        <v>0.77600000000000002</v>
      </c>
    </row>
    <row r="24" spans="1:4" x14ac:dyDescent="0.25">
      <c r="A24" s="61">
        <v>36</v>
      </c>
      <c r="B24" s="64">
        <v>0.26889999999999997</v>
      </c>
      <c r="C24" s="61">
        <v>23</v>
      </c>
      <c r="D24" s="64">
        <v>0.76500000000000001</v>
      </c>
    </row>
    <row r="25" spans="1:4" x14ac:dyDescent="0.25">
      <c r="A25" s="61">
        <v>84</v>
      </c>
      <c r="B25" s="64">
        <v>0.2646</v>
      </c>
      <c r="C25" s="61">
        <v>24</v>
      </c>
      <c r="D25" s="64">
        <v>0.755</v>
      </c>
    </row>
    <row r="26" spans="1:4" x14ac:dyDescent="0.25">
      <c r="A26" s="61">
        <v>18</v>
      </c>
      <c r="B26" s="64">
        <v>0.25900000000000001</v>
      </c>
      <c r="C26" s="61">
        <v>25</v>
      </c>
      <c r="D26" s="64">
        <v>0.74399999999999999</v>
      </c>
    </row>
    <row r="27" spans="1:4" x14ac:dyDescent="0.25">
      <c r="A27" s="61">
        <v>26</v>
      </c>
      <c r="B27" s="64">
        <v>0.2402</v>
      </c>
      <c r="C27" s="61">
        <v>26</v>
      </c>
      <c r="D27" s="64">
        <v>0.73399999999999999</v>
      </c>
    </row>
    <row r="28" spans="1:4" x14ac:dyDescent="0.25">
      <c r="A28" s="61">
        <v>42</v>
      </c>
      <c r="B28" s="64">
        <v>0.23980000000000001</v>
      </c>
      <c r="C28" s="61">
        <v>27</v>
      </c>
      <c r="D28" s="64">
        <v>0.72299999999999998</v>
      </c>
    </row>
    <row r="29" spans="1:4" x14ac:dyDescent="0.25">
      <c r="A29" s="61">
        <v>51</v>
      </c>
      <c r="B29" s="64">
        <v>0.23930000000000001</v>
      </c>
      <c r="C29" s="61">
        <v>28</v>
      </c>
      <c r="D29" s="64">
        <v>0.71199999999999997</v>
      </c>
    </row>
    <row r="30" spans="1:4" x14ac:dyDescent="0.25">
      <c r="A30" s="61">
        <v>71</v>
      </c>
      <c r="B30" s="64">
        <v>0.2296</v>
      </c>
      <c r="C30" s="61">
        <v>29</v>
      </c>
      <c r="D30" s="64">
        <v>0.70199999999999996</v>
      </c>
    </row>
    <row r="31" spans="1:4" x14ac:dyDescent="0.25">
      <c r="A31" s="61">
        <v>38</v>
      </c>
      <c r="B31" s="64">
        <v>0.22800000000000001</v>
      </c>
      <c r="C31" s="61">
        <v>30</v>
      </c>
      <c r="D31" s="64">
        <v>0.69099999999999995</v>
      </c>
    </row>
    <row r="32" spans="1:4" x14ac:dyDescent="0.25">
      <c r="A32" s="61">
        <v>58</v>
      </c>
      <c r="B32" s="64">
        <v>0.22559999999999999</v>
      </c>
      <c r="C32" s="61">
        <v>31</v>
      </c>
      <c r="D32" s="64">
        <v>0.68</v>
      </c>
    </row>
    <row r="33" spans="1:4" x14ac:dyDescent="0.25">
      <c r="A33" s="61">
        <v>92</v>
      </c>
      <c r="B33" s="64">
        <v>0.21829999999999999</v>
      </c>
      <c r="C33" s="61">
        <v>32</v>
      </c>
      <c r="D33" s="64">
        <v>0.67</v>
      </c>
    </row>
    <row r="34" spans="1:4" x14ac:dyDescent="0.25">
      <c r="A34" s="61">
        <v>57</v>
      </c>
      <c r="B34" s="64">
        <v>0.2155</v>
      </c>
      <c r="C34" s="61">
        <v>33</v>
      </c>
      <c r="D34" s="64">
        <v>0.65900000000000003</v>
      </c>
    </row>
    <row r="35" spans="1:4" x14ac:dyDescent="0.25">
      <c r="A35" s="61">
        <v>74</v>
      </c>
      <c r="B35" s="64">
        <v>0.2104</v>
      </c>
      <c r="C35" s="61">
        <v>34</v>
      </c>
      <c r="D35" s="64">
        <v>0.64800000000000002</v>
      </c>
    </row>
    <row r="36" spans="1:4" x14ac:dyDescent="0.25">
      <c r="A36" s="61">
        <v>17</v>
      </c>
      <c r="B36" s="64">
        <v>0.2034</v>
      </c>
      <c r="C36" s="61">
        <v>35</v>
      </c>
      <c r="D36" s="64">
        <v>0.63800000000000001</v>
      </c>
    </row>
    <row r="37" spans="1:4" x14ac:dyDescent="0.25">
      <c r="A37" s="61">
        <v>19</v>
      </c>
      <c r="B37" s="64">
        <v>0.19750000000000001</v>
      </c>
      <c r="C37" s="61">
        <v>36</v>
      </c>
      <c r="D37" s="64">
        <v>0.627</v>
      </c>
    </row>
    <row r="38" spans="1:4" x14ac:dyDescent="0.25">
      <c r="A38" s="61">
        <v>47</v>
      </c>
      <c r="B38" s="64">
        <v>0.19</v>
      </c>
      <c r="C38" s="61">
        <v>37</v>
      </c>
      <c r="D38" s="64">
        <v>0.61699999999999999</v>
      </c>
    </row>
    <row r="39" spans="1:4" x14ac:dyDescent="0.25">
      <c r="A39" s="61">
        <v>24</v>
      </c>
      <c r="B39" s="64">
        <v>0.18790000000000001</v>
      </c>
      <c r="C39" s="61">
        <v>38</v>
      </c>
      <c r="D39" s="64">
        <v>0.60599999999999998</v>
      </c>
    </row>
    <row r="40" spans="1:4" x14ac:dyDescent="0.25">
      <c r="A40" s="61">
        <v>61</v>
      </c>
      <c r="B40" s="64">
        <v>0.1867</v>
      </c>
      <c r="C40" s="61">
        <v>39</v>
      </c>
      <c r="D40" s="64">
        <v>0.59499999999999997</v>
      </c>
    </row>
    <row r="41" spans="1:4" x14ac:dyDescent="0.25">
      <c r="A41" s="61">
        <v>54</v>
      </c>
      <c r="B41" s="64">
        <v>0.18609999999999999</v>
      </c>
      <c r="C41" s="61">
        <v>40</v>
      </c>
      <c r="D41" s="64">
        <v>0.58499999999999996</v>
      </c>
    </row>
    <row r="42" spans="1:4" x14ac:dyDescent="0.25">
      <c r="A42" s="61">
        <v>95</v>
      </c>
      <c r="B42" s="64">
        <v>0.184</v>
      </c>
      <c r="C42" s="61">
        <v>41</v>
      </c>
      <c r="D42" s="64">
        <v>0.57399999999999995</v>
      </c>
    </row>
    <row r="43" spans="1:4" x14ac:dyDescent="0.25">
      <c r="A43" s="61">
        <v>27</v>
      </c>
      <c r="B43" s="64">
        <v>0.1837</v>
      </c>
      <c r="C43" s="61">
        <v>42</v>
      </c>
      <c r="D43" s="64">
        <v>0.56299999999999994</v>
      </c>
    </row>
    <row r="44" spans="1:4" x14ac:dyDescent="0.25">
      <c r="A44" s="61">
        <v>63</v>
      </c>
      <c r="B44" s="64">
        <v>0.1661</v>
      </c>
      <c r="C44" s="61">
        <v>43</v>
      </c>
      <c r="D44" s="64">
        <v>0.55300000000000005</v>
      </c>
    </row>
    <row r="45" spans="1:4" x14ac:dyDescent="0.25">
      <c r="A45" s="61">
        <v>39</v>
      </c>
      <c r="B45" s="64">
        <v>0.1648</v>
      </c>
      <c r="C45" s="61">
        <v>44</v>
      </c>
      <c r="D45" s="64">
        <v>0.54200000000000004</v>
      </c>
    </row>
    <row r="46" spans="1:4" x14ac:dyDescent="0.25">
      <c r="A46" s="61">
        <v>87</v>
      </c>
      <c r="B46" s="64">
        <v>0.16</v>
      </c>
      <c r="C46" s="61">
        <v>45</v>
      </c>
      <c r="D46" s="64">
        <v>0.53100000000000003</v>
      </c>
    </row>
    <row r="47" spans="1:4" x14ac:dyDescent="0.25">
      <c r="A47" s="61">
        <v>81</v>
      </c>
      <c r="B47" s="64">
        <v>0.15790000000000001</v>
      </c>
      <c r="C47" s="61">
        <v>46</v>
      </c>
      <c r="D47" s="64">
        <v>0.52100000000000002</v>
      </c>
    </row>
    <row r="48" spans="1:4" x14ac:dyDescent="0.25">
      <c r="A48" s="61">
        <v>85</v>
      </c>
      <c r="B48" s="64">
        <v>0.15060000000000001</v>
      </c>
      <c r="C48" s="61">
        <v>47</v>
      </c>
      <c r="D48" s="64">
        <v>0.51</v>
      </c>
    </row>
    <row r="49" spans="1:4" x14ac:dyDescent="0.25">
      <c r="A49" s="61">
        <v>46</v>
      </c>
      <c r="B49" s="64">
        <v>0.14299999999999999</v>
      </c>
      <c r="C49" s="61">
        <v>48</v>
      </c>
      <c r="D49" s="64">
        <v>0.5</v>
      </c>
    </row>
    <row r="50" spans="1:4" x14ac:dyDescent="0.25">
      <c r="A50" s="61">
        <v>89</v>
      </c>
      <c r="B50" s="64">
        <v>0.13689999999999999</v>
      </c>
      <c r="C50" s="61">
        <v>49</v>
      </c>
      <c r="D50" s="64">
        <v>0.48899999999999999</v>
      </c>
    </row>
    <row r="51" spans="1:4" x14ac:dyDescent="0.25">
      <c r="A51" s="61">
        <v>40</v>
      </c>
      <c r="B51" s="64">
        <v>0.1245</v>
      </c>
      <c r="C51" s="61">
        <v>50</v>
      </c>
      <c r="D51" s="64">
        <v>0.47799999999999998</v>
      </c>
    </row>
    <row r="52" spans="1:4" x14ac:dyDescent="0.25">
      <c r="A52" s="61">
        <v>34</v>
      </c>
      <c r="B52" s="64">
        <v>0.1196</v>
      </c>
      <c r="C52" s="61">
        <v>51</v>
      </c>
      <c r="D52" s="64">
        <v>0.45700000000000002</v>
      </c>
    </row>
    <row r="53" spans="1:4" x14ac:dyDescent="0.25">
      <c r="A53" s="61">
        <v>91</v>
      </c>
      <c r="B53" s="64">
        <v>0.1196</v>
      </c>
      <c r="C53" s="61">
        <v>51</v>
      </c>
      <c r="D53" s="64">
        <v>0.45700000000000002</v>
      </c>
    </row>
    <row r="54" spans="1:4" x14ac:dyDescent="0.25">
      <c r="A54" s="61">
        <v>1</v>
      </c>
      <c r="B54" s="64">
        <v>0.1162</v>
      </c>
      <c r="C54" s="61">
        <v>53</v>
      </c>
      <c r="D54" s="64">
        <v>0.44600000000000001</v>
      </c>
    </row>
    <row r="55" spans="1:4" x14ac:dyDescent="0.25">
      <c r="A55" s="61">
        <v>43</v>
      </c>
      <c r="B55" s="64">
        <v>0.1106</v>
      </c>
      <c r="C55" s="61">
        <v>54</v>
      </c>
      <c r="D55" s="64">
        <v>0.436</v>
      </c>
    </row>
    <row r="56" spans="1:4" x14ac:dyDescent="0.25">
      <c r="A56" s="61">
        <v>79</v>
      </c>
      <c r="B56" s="64">
        <v>0.10879999999999999</v>
      </c>
      <c r="C56" s="61">
        <v>55</v>
      </c>
      <c r="D56" s="64">
        <v>0.42499999999999999</v>
      </c>
    </row>
    <row r="57" spans="1:4" x14ac:dyDescent="0.25">
      <c r="A57" s="61">
        <v>68</v>
      </c>
      <c r="B57" s="64">
        <v>0.1008</v>
      </c>
      <c r="C57" s="61">
        <v>56</v>
      </c>
      <c r="D57" s="64">
        <v>0.41399999999999998</v>
      </c>
    </row>
    <row r="58" spans="1:4" x14ac:dyDescent="0.25">
      <c r="A58" s="61">
        <v>67</v>
      </c>
      <c r="B58" s="64">
        <v>7.6200000000000004E-2</v>
      </c>
      <c r="C58" s="61">
        <v>57</v>
      </c>
      <c r="D58" s="64">
        <v>0.40400000000000003</v>
      </c>
    </row>
    <row r="59" spans="1:4" x14ac:dyDescent="0.25">
      <c r="A59" s="61">
        <v>53</v>
      </c>
      <c r="B59" s="64">
        <v>6.5699999999999995E-2</v>
      </c>
      <c r="C59" s="61">
        <v>58</v>
      </c>
      <c r="D59" s="64">
        <v>0.39300000000000002</v>
      </c>
    </row>
    <row r="60" spans="1:4" x14ac:dyDescent="0.25">
      <c r="A60" s="61">
        <v>31</v>
      </c>
      <c r="B60" s="64">
        <v>6.5600000000000006E-2</v>
      </c>
      <c r="C60" s="61">
        <v>59</v>
      </c>
      <c r="D60" s="64">
        <v>0.38200000000000001</v>
      </c>
    </row>
    <row r="61" spans="1:4" x14ac:dyDescent="0.25">
      <c r="A61" s="61">
        <v>59</v>
      </c>
      <c r="B61" s="64">
        <v>6.2700000000000006E-2</v>
      </c>
      <c r="C61" s="61">
        <v>60</v>
      </c>
      <c r="D61" s="64">
        <v>0.372</v>
      </c>
    </row>
    <row r="62" spans="1:4" x14ac:dyDescent="0.25">
      <c r="A62" s="61">
        <v>22</v>
      </c>
      <c r="B62" s="64">
        <v>5.7099999999999998E-2</v>
      </c>
      <c r="C62" s="61">
        <v>61</v>
      </c>
      <c r="D62" s="64">
        <v>0.36099999999999999</v>
      </c>
    </row>
    <row r="63" spans="1:4" x14ac:dyDescent="0.25">
      <c r="A63" s="61">
        <v>23</v>
      </c>
      <c r="B63" s="64">
        <v>5.5E-2</v>
      </c>
      <c r="C63" s="61">
        <v>62</v>
      </c>
      <c r="D63" s="64">
        <v>0.35099999999999998</v>
      </c>
    </row>
    <row r="64" spans="1:4" x14ac:dyDescent="0.25">
      <c r="A64" s="61">
        <v>82</v>
      </c>
      <c r="B64" s="64">
        <v>5.4899999999999997E-2</v>
      </c>
      <c r="C64" s="61">
        <v>63</v>
      </c>
      <c r="D64" s="64">
        <v>0.34</v>
      </c>
    </row>
    <row r="65" spans="1:4" x14ac:dyDescent="0.25">
      <c r="A65" s="61">
        <v>62</v>
      </c>
      <c r="B65" s="64">
        <v>5.2499999999999998E-2</v>
      </c>
      <c r="C65" s="61">
        <v>64</v>
      </c>
      <c r="D65" s="64">
        <v>0.32900000000000001</v>
      </c>
    </row>
    <row r="66" spans="1:4" x14ac:dyDescent="0.25">
      <c r="A66" s="61">
        <v>80</v>
      </c>
      <c r="B66" s="64">
        <v>4.9099999999999998E-2</v>
      </c>
      <c r="C66" s="61">
        <v>65</v>
      </c>
      <c r="D66" s="64">
        <v>0.31900000000000001</v>
      </c>
    </row>
    <row r="67" spans="1:4" x14ac:dyDescent="0.25">
      <c r="A67" s="61">
        <v>45</v>
      </c>
      <c r="B67" s="64">
        <v>3.8600000000000002E-2</v>
      </c>
      <c r="C67" s="61">
        <v>66</v>
      </c>
      <c r="D67" s="64">
        <v>0.308</v>
      </c>
    </row>
    <row r="68" spans="1:4" x14ac:dyDescent="0.25">
      <c r="A68" s="61">
        <v>86</v>
      </c>
      <c r="B68" s="64">
        <v>2.1100000000000001E-2</v>
      </c>
      <c r="C68" s="61">
        <v>67</v>
      </c>
      <c r="D68" s="64">
        <v>0.29699999999999999</v>
      </c>
    </row>
    <row r="69" spans="1:4" x14ac:dyDescent="0.25">
      <c r="A69" s="61">
        <v>90</v>
      </c>
      <c r="B69" s="64">
        <v>1.38E-2</v>
      </c>
      <c r="C69" s="61">
        <v>68</v>
      </c>
      <c r="D69" s="64">
        <v>0.28699999999999998</v>
      </c>
    </row>
    <row r="70" spans="1:4" x14ac:dyDescent="0.25">
      <c r="A70" s="61">
        <v>69</v>
      </c>
      <c r="B70" s="64">
        <v>1.32E-2</v>
      </c>
      <c r="C70" s="61">
        <v>69</v>
      </c>
      <c r="D70" s="64">
        <v>0.27600000000000002</v>
      </c>
    </row>
    <row r="71" spans="1:4" x14ac:dyDescent="0.25">
      <c r="A71" s="61">
        <v>35</v>
      </c>
      <c r="B71" s="64">
        <v>4.7000000000000002E-3</v>
      </c>
      <c r="C71" s="61">
        <v>70</v>
      </c>
      <c r="D71" s="64">
        <v>0.26500000000000001</v>
      </c>
    </row>
    <row r="72" spans="1:4" x14ac:dyDescent="0.25">
      <c r="A72" s="61">
        <v>14</v>
      </c>
      <c r="B72" s="64">
        <v>-4.1000000000000003E-3</v>
      </c>
      <c r="C72" s="61">
        <v>71</v>
      </c>
      <c r="D72" s="64">
        <v>0.255</v>
      </c>
    </row>
    <row r="73" spans="1:4" x14ac:dyDescent="0.25">
      <c r="A73" s="61">
        <v>28</v>
      </c>
      <c r="B73" s="64">
        <v>-9.9000000000000008E-3</v>
      </c>
      <c r="C73" s="61">
        <v>72</v>
      </c>
      <c r="D73" s="64">
        <v>0.24399999999999999</v>
      </c>
    </row>
    <row r="74" spans="1:4" x14ac:dyDescent="0.25">
      <c r="A74" s="61">
        <v>9</v>
      </c>
      <c r="B74" s="64">
        <v>-1.44E-2</v>
      </c>
      <c r="C74" s="61">
        <v>73</v>
      </c>
      <c r="D74" s="64">
        <v>0.23400000000000001</v>
      </c>
    </row>
    <row r="75" spans="1:4" x14ac:dyDescent="0.25">
      <c r="A75" s="61">
        <v>65</v>
      </c>
      <c r="B75" s="64">
        <v>-3.1E-2</v>
      </c>
      <c r="C75" s="61">
        <v>74</v>
      </c>
      <c r="D75" s="64">
        <v>0.223</v>
      </c>
    </row>
    <row r="76" spans="1:4" x14ac:dyDescent="0.25">
      <c r="A76" s="61">
        <v>93</v>
      </c>
      <c r="B76" s="64">
        <v>-4.3799999999999999E-2</v>
      </c>
      <c r="C76" s="61">
        <v>75</v>
      </c>
      <c r="D76" s="64">
        <v>0.21199999999999999</v>
      </c>
    </row>
    <row r="77" spans="1:4" x14ac:dyDescent="0.25">
      <c r="A77" s="61">
        <v>56</v>
      </c>
      <c r="B77" s="64">
        <v>-4.9200000000000001E-2</v>
      </c>
      <c r="C77" s="61">
        <v>76</v>
      </c>
      <c r="D77" s="64">
        <v>0.20200000000000001</v>
      </c>
    </row>
    <row r="78" spans="1:4" x14ac:dyDescent="0.25">
      <c r="A78" s="61">
        <v>52</v>
      </c>
      <c r="B78" s="64">
        <v>-7.1599999999999997E-2</v>
      </c>
      <c r="C78" s="61">
        <v>77</v>
      </c>
      <c r="D78" s="64">
        <v>0.191</v>
      </c>
    </row>
    <row r="79" spans="1:4" x14ac:dyDescent="0.25">
      <c r="A79" s="61">
        <v>21</v>
      </c>
      <c r="B79" s="64">
        <v>-8.0699999999999994E-2</v>
      </c>
      <c r="C79" s="61">
        <v>78</v>
      </c>
      <c r="D79" s="64">
        <v>0.18</v>
      </c>
    </row>
    <row r="80" spans="1:4" x14ac:dyDescent="0.25">
      <c r="A80" s="61">
        <v>7</v>
      </c>
      <c r="B80" s="64">
        <v>-8.1900000000000001E-2</v>
      </c>
      <c r="C80" s="61">
        <v>79</v>
      </c>
      <c r="D80" s="64">
        <v>0.17</v>
      </c>
    </row>
    <row r="81" spans="1:4" x14ac:dyDescent="0.25">
      <c r="A81" s="61">
        <v>4</v>
      </c>
      <c r="B81" s="64">
        <v>-8.4199999999999997E-2</v>
      </c>
      <c r="C81" s="61">
        <v>80</v>
      </c>
      <c r="D81" s="64">
        <v>0.159</v>
      </c>
    </row>
    <row r="82" spans="1:4" x14ac:dyDescent="0.25">
      <c r="A82" s="61">
        <v>44</v>
      </c>
      <c r="B82" s="64">
        <v>-8.5000000000000006E-2</v>
      </c>
      <c r="C82" s="61">
        <v>81</v>
      </c>
      <c r="D82" s="64">
        <v>0.14799999999999999</v>
      </c>
    </row>
    <row r="83" spans="1:4" x14ac:dyDescent="0.25">
      <c r="A83" s="61">
        <v>37</v>
      </c>
      <c r="B83" s="64">
        <v>-8.7300000000000003E-2</v>
      </c>
      <c r="C83" s="61">
        <v>82</v>
      </c>
      <c r="D83" s="64">
        <v>0.13800000000000001</v>
      </c>
    </row>
    <row r="84" spans="1:4" x14ac:dyDescent="0.25">
      <c r="A84" s="61">
        <v>75</v>
      </c>
      <c r="B84" s="64">
        <v>-9.0999999999999998E-2</v>
      </c>
      <c r="C84" s="61">
        <v>83</v>
      </c>
      <c r="D84" s="64">
        <v>0.127</v>
      </c>
    </row>
    <row r="85" spans="1:4" x14ac:dyDescent="0.25">
      <c r="A85" s="61">
        <v>15</v>
      </c>
      <c r="B85" s="64">
        <v>-9.7799999999999998E-2</v>
      </c>
      <c r="C85" s="61">
        <v>84</v>
      </c>
      <c r="D85" s="64">
        <v>0.11700000000000001</v>
      </c>
    </row>
    <row r="86" spans="1:4" x14ac:dyDescent="0.25">
      <c r="A86" s="61">
        <v>41</v>
      </c>
      <c r="B86" s="64">
        <v>-0.10059999999999999</v>
      </c>
      <c r="C86" s="61">
        <v>85</v>
      </c>
      <c r="D86" s="64">
        <v>0.106</v>
      </c>
    </row>
    <row r="87" spans="1:4" x14ac:dyDescent="0.25">
      <c r="A87" s="61">
        <v>32</v>
      </c>
      <c r="B87" s="64">
        <v>-0.10780000000000001</v>
      </c>
      <c r="C87" s="61">
        <v>86</v>
      </c>
      <c r="D87" s="64">
        <v>9.5000000000000001E-2</v>
      </c>
    </row>
    <row r="88" spans="1:4" x14ac:dyDescent="0.25">
      <c r="A88" s="61">
        <v>16</v>
      </c>
      <c r="B88" s="64">
        <v>-0.1159</v>
      </c>
      <c r="C88" s="61">
        <v>87</v>
      </c>
      <c r="D88" s="64">
        <v>8.5000000000000006E-2</v>
      </c>
    </row>
    <row r="89" spans="1:4" x14ac:dyDescent="0.25">
      <c r="A89" s="61">
        <v>76</v>
      </c>
      <c r="B89" s="64">
        <v>-0.11890000000000001</v>
      </c>
      <c r="C89" s="61">
        <v>88</v>
      </c>
      <c r="D89" s="64">
        <v>7.3999999999999996E-2</v>
      </c>
    </row>
    <row r="90" spans="1:4" x14ac:dyDescent="0.25">
      <c r="A90" s="61">
        <v>48</v>
      </c>
      <c r="B90" s="64">
        <v>-0.1469</v>
      </c>
      <c r="C90" s="61">
        <v>89</v>
      </c>
      <c r="D90" s="64">
        <v>6.3E-2</v>
      </c>
    </row>
    <row r="91" spans="1:4" x14ac:dyDescent="0.25">
      <c r="A91" s="61">
        <v>77</v>
      </c>
      <c r="B91" s="64">
        <v>-0.221</v>
      </c>
      <c r="C91" s="61">
        <v>90</v>
      </c>
      <c r="D91" s="64">
        <v>5.2999999999999999E-2</v>
      </c>
    </row>
    <row r="92" spans="1:4" x14ac:dyDescent="0.25">
      <c r="A92" s="61">
        <v>5</v>
      </c>
      <c r="B92" s="64">
        <v>-0.249</v>
      </c>
      <c r="C92" s="61">
        <v>91</v>
      </c>
      <c r="D92" s="64">
        <v>4.2000000000000003E-2</v>
      </c>
    </row>
    <row r="93" spans="1:4" x14ac:dyDescent="0.25">
      <c r="A93" s="61">
        <v>49</v>
      </c>
      <c r="B93" s="64">
        <v>-0.26469999999999999</v>
      </c>
      <c r="C93" s="61">
        <v>92</v>
      </c>
      <c r="D93" s="64">
        <v>3.1E-2</v>
      </c>
    </row>
    <row r="94" spans="1:4" x14ac:dyDescent="0.25">
      <c r="A94" s="61">
        <v>12</v>
      </c>
      <c r="B94" s="64">
        <v>-0.3503</v>
      </c>
      <c r="C94" s="61">
        <v>93</v>
      </c>
      <c r="D94" s="64">
        <v>2.1000000000000001E-2</v>
      </c>
    </row>
    <row r="95" spans="1:4" x14ac:dyDescent="0.25">
      <c r="A95" s="61">
        <v>83</v>
      </c>
      <c r="B95" s="64">
        <v>-0.37</v>
      </c>
      <c r="C95" s="61">
        <v>94</v>
      </c>
      <c r="D95" s="64">
        <v>0.01</v>
      </c>
    </row>
    <row r="96" spans="1:4" ht="15.75" thickBot="1" x14ac:dyDescent="0.3">
      <c r="A96" s="62">
        <v>6</v>
      </c>
      <c r="B96" s="65">
        <v>-0.43340000000000001</v>
      </c>
      <c r="C96" s="62">
        <v>95</v>
      </c>
      <c r="D96" s="65">
        <v>0</v>
      </c>
    </row>
  </sheetData>
  <sortState ref="A2:D96">
    <sortCondition ref="C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08"/>
  <sheetViews>
    <sheetView workbookViewId="0"/>
  </sheetViews>
  <sheetFormatPr defaultColWidth="9.140625" defaultRowHeight="15.75" x14ac:dyDescent="0.25"/>
  <cols>
    <col min="1" max="1" width="4.7109375" style="22" customWidth="1"/>
    <col min="2" max="22" width="14.7109375" style="22" customWidth="1"/>
    <col min="23" max="56" width="10.7109375" style="22" customWidth="1"/>
    <col min="57" max="16384" width="9.140625" style="22"/>
  </cols>
  <sheetData>
    <row r="2" spans="2:6" ht="21.75" thickBot="1" x14ac:dyDescent="0.4">
      <c r="B2" s="108"/>
    </row>
    <row r="3" spans="2:6" ht="21.75" thickBot="1" x14ac:dyDescent="0.4">
      <c r="B3" s="80" t="s">
        <v>31</v>
      </c>
      <c r="C3" s="109"/>
      <c r="D3" s="2"/>
    </row>
    <row r="5" spans="2:6" ht="47.25" x14ac:dyDescent="0.25">
      <c r="C5" s="27" t="s">
        <v>178</v>
      </c>
      <c r="D5" s="27" t="s">
        <v>15</v>
      </c>
      <c r="E5" s="27" t="s">
        <v>16</v>
      </c>
      <c r="F5" s="27" t="s">
        <v>17</v>
      </c>
    </row>
    <row r="6" spans="2:6" x14ac:dyDescent="0.25">
      <c r="B6" s="22">
        <v>1926</v>
      </c>
      <c r="C6" s="117">
        <v>0.1162</v>
      </c>
      <c r="D6" s="117">
        <v>7.7700000000000005E-2</v>
      </c>
      <c r="E6" s="117">
        <v>3.27E-2</v>
      </c>
      <c r="F6" s="117">
        <v>-1.49E-2</v>
      </c>
    </row>
    <row r="7" spans="2:6" x14ac:dyDescent="0.25">
      <c r="B7" s="22">
        <v>1927</v>
      </c>
      <c r="C7" s="117">
        <v>0.37490000000000001</v>
      </c>
      <c r="D7" s="117">
        <v>8.9300000000000004E-2</v>
      </c>
      <c r="E7" s="117">
        <v>3.1199999999999999E-2</v>
      </c>
      <c r="F7" s="117">
        <v>-2.0799999999999999E-2</v>
      </c>
    </row>
    <row r="8" spans="2:6" x14ac:dyDescent="0.25">
      <c r="B8" s="22">
        <v>1928</v>
      </c>
      <c r="C8" s="117">
        <v>0.43609999999999999</v>
      </c>
      <c r="D8" s="117">
        <v>1E-3</v>
      </c>
      <c r="E8" s="117">
        <v>3.56E-2</v>
      </c>
      <c r="F8" s="117">
        <v>-9.7000000000000003E-3</v>
      </c>
    </row>
    <row r="9" spans="2:6" x14ac:dyDescent="0.25">
      <c r="B9" s="22">
        <v>1929</v>
      </c>
      <c r="C9" s="117">
        <v>-8.4199999999999997E-2</v>
      </c>
      <c r="D9" s="117">
        <v>3.4200000000000001E-2</v>
      </c>
      <c r="E9" s="117">
        <v>4.7500000000000001E-2</v>
      </c>
      <c r="F9" s="117">
        <v>2E-3</v>
      </c>
    </row>
    <row r="10" spans="2:6" x14ac:dyDescent="0.25">
      <c r="B10" s="22">
        <v>1930</v>
      </c>
      <c r="C10" s="117">
        <v>-0.249</v>
      </c>
      <c r="D10" s="117">
        <v>4.6600000000000003E-2</v>
      </c>
      <c r="E10" s="117">
        <v>2.41E-2</v>
      </c>
      <c r="F10" s="117">
        <v>-6.0299999999999999E-2</v>
      </c>
    </row>
    <row r="11" spans="2:6" x14ac:dyDescent="0.25">
      <c r="B11" s="22">
        <v>1931</v>
      </c>
      <c r="C11" s="117">
        <v>-0.43340000000000001</v>
      </c>
      <c r="D11" s="117">
        <v>-5.3100000000000001E-2</v>
      </c>
      <c r="E11" s="117">
        <v>1.0699999999999999E-2</v>
      </c>
      <c r="F11" s="117">
        <v>-9.5200000000000007E-2</v>
      </c>
    </row>
    <row r="12" spans="2:6" x14ac:dyDescent="0.25">
      <c r="B12" s="22">
        <v>1932</v>
      </c>
      <c r="C12" s="117">
        <v>-8.1900000000000001E-2</v>
      </c>
      <c r="D12" s="117">
        <v>0.16839999999999999</v>
      </c>
      <c r="E12" s="117">
        <v>9.5999999999999992E-3</v>
      </c>
      <c r="F12" s="117">
        <v>-0.10299999999999999</v>
      </c>
    </row>
    <row r="13" spans="2:6" x14ac:dyDescent="0.25">
      <c r="B13" s="22">
        <v>1933</v>
      </c>
      <c r="C13" s="117">
        <v>0.53990000000000005</v>
      </c>
      <c r="D13" s="117">
        <v>-6.9999999999999999E-4</v>
      </c>
      <c r="E13" s="117">
        <v>3.0000000000000001E-3</v>
      </c>
      <c r="F13" s="117">
        <v>5.1000000000000004E-3</v>
      </c>
    </row>
    <row r="14" spans="2:6" x14ac:dyDescent="0.25">
      <c r="B14" s="22">
        <v>1934</v>
      </c>
      <c r="C14" s="117">
        <v>-1.44E-2</v>
      </c>
      <c r="D14" s="117">
        <v>0.1003</v>
      </c>
      <c r="E14" s="117">
        <v>1.6000000000000001E-3</v>
      </c>
      <c r="F14" s="117">
        <v>2.0299999999999999E-2</v>
      </c>
    </row>
    <row r="15" spans="2:6" x14ac:dyDescent="0.25">
      <c r="B15" s="22">
        <v>1935</v>
      </c>
      <c r="C15" s="117">
        <v>0.47670000000000001</v>
      </c>
      <c r="D15" s="117">
        <v>4.9799999999999997E-2</v>
      </c>
      <c r="E15" s="117">
        <v>1.6999999999999999E-3</v>
      </c>
      <c r="F15" s="117">
        <v>2.9899999999999999E-2</v>
      </c>
    </row>
    <row r="16" spans="2:6" x14ac:dyDescent="0.25">
      <c r="B16" s="22">
        <v>1936</v>
      </c>
      <c r="C16" s="117">
        <v>0.3392</v>
      </c>
      <c r="D16" s="117">
        <v>7.5200000000000003E-2</v>
      </c>
      <c r="E16" s="117">
        <v>1.8E-3</v>
      </c>
      <c r="F16" s="117">
        <v>1.21E-2</v>
      </c>
    </row>
    <row r="17" spans="2:6" x14ac:dyDescent="0.25">
      <c r="B17" s="22">
        <v>1937</v>
      </c>
      <c r="C17" s="117">
        <v>-0.3503</v>
      </c>
      <c r="D17" s="117">
        <v>2.3E-3</v>
      </c>
      <c r="E17" s="117">
        <v>3.0999999999999999E-3</v>
      </c>
      <c r="F17" s="117">
        <v>3.1E-2</v>
      </c>
    </row>
    <row r="18" spans="2:6" x14ac:dyDescent="0.25">
      <c r="B18" s="22">
        <v>1938</v>
      </c>
      <c r="C18" s="117">
        <v>0.31119999999999998</v>
      </c>
      <c r="D18" s="117">
        <v>5.5300000000000002E-2</v>
      </c>
      <c r="E18" s="117">
        <v>-2.0000000000000001E-4</v>
      </c>
      <c r="F18" s="117">
        <v>-2.7799999999999998E-2</v>
      </c>
    </row>
    <row r="19" spans="2:6" x14ac:dyDescent="0.25">
      <c r="B19" s="22">
        <v>1939</v>
      </c>
      <c r="C19" s="117">
        <v>-4.1000000000000003E-3</v>
      </c>
      <c r="D19" s="117">
        <v>5.9400000000000001E-2</v>
      </c>
      <c r="E19" s="117">
        <v>2.0000000000000001E-4</v>
      </c>
      <c r="F19" s="117">
        <v>-4.7999999999999996E-3</v>
      </c>
    </row>
    <row r="20" spans="2:6" x14ac:dyDescent="0.25">
      <c r="B20" s="22">
        <v>1940</v>
      </c>
      <c r="C20" s="117">
        <v>-9.7799999999999998E-2</v>
      </c>
      <c r="D20" s="117">
        <v>6.0900000000000003E-2</v>
      </c>
      <c r="E20" s="117">
        <v>0</v>
      </c>
      <c r="F20" s="117">
        <v>9.5999999999999992E-3</v>
      </c>
    </row>
    <row r="21" spans="2:6" x14ac:dyDescent="0.25">
      <c r="B21" s="22">
        <v>1941</v>
      </c>
      <c r="C21" s="117">
        <v>-0.1159</v>
      </c>
      <c r="D21" s="117">
        <v>9.2999999999999992E-3</v>
      </c>
      <c r="E21" s="117">
        <v>5.9999999999999995E-4</v>
      </c>
      <c r="F21" s="117">
        <v>9.7199999999999995E-2</v>
      </c>
    </row>
    <row r="22" spans="2:6" x14ac:dyDescent="0.25">
      <c r="B22" s="22">
        <v>1942</v>
      </c>
      <c r="C22" s="117">
        <v>0.2034</v>
      </c>
      <c r="D22" s="117">
        <v>3.2199999999999999E-2</v>
      </c>
      <c r="E22" s="117">
        <v>2.7000000000000001E-3</v>
      </c>
      <c r="F22" s="117">
        <v>9.2899999999999996E-2</v>
      </c>
    </row>
    <row r="23" spans="2:6" x14ac:dyDescent="0.25">
      <c r="B23" s="22">
        <v>1943</v>
      </c>
      <c r="C23" s="117">
        <v>0.25900000000000001</v>
      </c>
      <c r="D23" s="117">
        <v>2.0799999999999999E-2</v>
      </c>
      <c r="E23" s="117">
        <v>3.5000000000000001E-3</v>
      </c>
      <c r="F23" s="117">
        <v>3.1600000000000003E-2</v>
      </c>
    </row>
    <row r="24" spans="2:6" x14ac:dyDescent="0.25">
      <c r="B24" s="22">
        <v>1944</v>
      </c>
      <c r="C24" s="117">
        <v>0.19750000000000001</v>
      </c>
      <c r="D24" s="117">
        <v>2.81E-2</v>
      </c>
      <c r="E24" s="117">
        <v>3.3E-3</v>
      </c>
      <c r="F24" s="117">
        <v>2.1100000000000001E-2</v>
      </c>
    </row>
    <row r="25" spans="2:6" x14ac:dyDescent="0.25">
      <c r="B25" s="22">
        <v>1945</v>
      </c>
      <c r="C25" s="117">
        <v>0.3644</v>
      </c>
      <c r="D25" s="117">
        <v>0.10730000000000001</v>
      </c>
      <c r="E25" s="117">
        <v>3.3E-3</v>
      </c>
      <c r="F25" s="117">
        <v>2.2499999999999999E-2</v>
      </c>
    </row>
    <row r="26" spans="2:6" x14ac:dyDescent="0.25">
      <c r="B26" s="22">
        <v>1946</v>
      </c>
      <c r="C26" s="117">
        <v>-8.0699999999999994E-2</v>
      </c>
      <c r="D26" s="117">
        <v>-1E-3</v>
      </c>
      <c r="E26" s="117">
        <v>3.5000000000000001E-3</v>
      </c>
      <c r="F26" s="117">
        <v>0.18160000000000001</v>
      </c>
    </row>
    <row r="27" spans="2:6" x14ac:dyDescent="0.25">
      <c r="B27" s="22">
        <v>1947</v>
      </c>
      <c r="C27" s="117">
        <v>5.7099999999999998E-2</v>
      </c>
      <c r="D27" s="117">
        <v>-2.6200000000000001E-2</v>
      </c>
      <c r="E27" s="117">
        <v>5.0000000000000001E-3</v>
      </c>
      <c r="F27" s="117">
        <v>9.01E-2</v>
      </c>
    </row>
    <row r="28" spans="2:6" x14ac:dyDescent="0.25">
      <c r="B28" s="22">
        <v>1948</v>
      </c>
      <c r="C28" s="117">
        <v>5.5E-2</v>
      </c>
      <c r="D28" s="117">
        <v>3.4000000000000002E-2</v>
      </c>
      <c r="E28" s="117">
        <v>8.0999999999999996E-3</v>
      </c>
      <c r="F28" s="117">
        <v>2.7099999999999999E-2</v>
      </c>
    </row>
    <row r="29" spans="2:6" x14ac:dyDescent="0.25">
      <c r="B29" s="22">
        <v>1949</v>
      </c>
      <c r="C29" s="117">
        <v>0.18790000000000001</v>
      </c>
      <c r="D29" s="117">
        <v>6.4500000000000002E-2</v>
      </c>
      <c r="E29" s="117">
        <v>1.0999999999999999E-2</v>
      </c>
      <c r="F29" s="117">
        <v>-1.7999999999999999E-2</v>
      </c>
    </row>
    <row r="30" spans="2:6" x14ac:dyDescent="0.25">
      <c r="B30" s="22">
        <v>1950</v>
      </c>
      <c r="C30" s="117">
        <v>0.31709999999999999</v>
      </c>
      <c r="D30" s="117">
        <v>5.9999999999999995E-4</v>
      </c>
      <c r="E30" s="117">
        <v>1.2E-2</v>
      </c>
      <c r="F30" s="117">
        <v>5.79E-2</v>
      </c>
    </row>
    <row r="31" spans="2:6" x14ac:dyDescent="0.25">
      <c r="B31" s="22">
        <v>1951</v>
      </c>
      <c r="C31" s="117">
        <v>0.2402</v>
      </c>
      <c r="D31" s="117">
        <v>-3.9300000000000002E-2</v>
      </c>
      <c r="E31" s="117">
        <v>1.49E-2</v>
      </c>
      <c r="F31" s="117">
        <v>5.8700000000000002E-2</v>
      </c>
    </row>
    <row r="32" spans="2:6" x14ac:dyDescent="0.25">
      <c r="B32" s="22">
        <v>1952</v>
      </c>
      <c r="C32" s="117">
        <v>0.1837</v>
      </c>
      <c r="D32" s="117">
        <v>1.1599999999999999E-2</v>
      </c>
      <c r="E32" s="117">
        <v>1.66E-2</v>
      </c>
      <c r="F32" s="117">
        <v>8.8000000000000005E-3</v>
      </c>
    </row>
    <row r="33" spans="2:6" x14ac:dyDescent="0.25">
      <c r="B33" s="22">
        <v>1953</v>
      </c>
      <c r="C33" s="117">
        <v>-9.9000000000000008E-3</v>
      </c>
      <c r="D33" s="117">
        <v>3.6400000000000002E-2</v>
      </c>
      <c r="E33" s="117">
        <v>1.8200000000000001E-2</v>
      </c>
      <c r="F33" s="117">
        <v>6.1999999999999998E-3</v>
      </c>
    </row>
    <row r="34" spans="2:6" x14ac:dyDescent="0.25">
      <c r="B34" s="22">
        <v>1954</v>
      </c>
      <c r="C34" s="117">
        <v>0.5262</v>
      </c>
      <c r="D34" s="117">
        <v>7.1900000000000006E-2</v>
      </c>
      <c r="E34" s="117">
        <v>8.6E-3</v>
      </c>
      <c r="F34" s="117">
        <v>-5.0000000000000001E-3</v>
      </c>
    </row>
    <row r="35" spans="2:6" x14ac:dyDescent="0.25">
      <c r="B35" s="22">
        <v>1955</v>
      </c>
      <c r="C35" s="117">
        <v>0.31559999999999999</v>
      </c>
      <c r="D35" s="117">
        <v>-1.29E-2</v>
      </c>
      <c r="E35" s="117">
        <v>1.5699999999999999E-2</v>
      </c>
      <c r="F35" s="117">
        <v>3.7000000000000002E-3</v>
      </c>
    </row>
    <row r="36" spans="2:6" x14ac:dyDescent="0.25">
      <c r="B36" s="22">
        <v>1956</v>
      </c>
      <c r="C36" s="117">
        <v>6.5600000000000006E-2</v>
      </c>
      <c r="D36" s="117">
        <v>-5.5899999999999998E-2</v>
      </c>
      <c r="E36" s="117">
        <v>2.46E-2</v>
      </c>
      <c r="F36" s="117">
        <v>2.86E-2</v>
      </c>
    </row>
    <row r="37" spans="2:6" x14ac:dyDescent="0.25">
      <c r="B37" s="22">
        <v>1957</v>
      </c>
      <c r="C37" s="117">
        <v>-0.10780000000000001</v>
      </c>
      <c r="D37" s="117">
        <v>7.46E-2</v>
      </c>
      <c r="E37" s="117">
        <v>3.1399999999999997E-2</v>
      </c>
      <c r="F37" s="117">
        <v>3.0200000000000001E-2</v>
      </c>
    </row>
    <row r="38" spans="2:6" x14ac:dyDescent="0.25">
      <c r="B38" s="22">
        <v>1958</v>
      </c>
      <c r="C38" s="117">
        <v>0.43359999999999999</v>
      </c>
      <c r="D38" s="117">
        <v>-6.0900000000000003E-2</v>
      </c>
      <c r="E38" s="117">
        <v>1.54E-2</v>
      </c>
      <c r="F38" s="117">
        <v>1.7600000000000001E-2</v>
      </c>
    </row>
    <row r="39" spans="2:6" x14ac:dyDescent="0.25">
      <c r="B39" s="22">
        <v>1959</v>
      </c>
      <c r="C39" s="117">
        <v>0.1196</v>
      </c>
      <c r="D39" s="117">
        <v>-2.2599999999999999E-2</v>
      </c>
      <c r="E39" s="117">
        <v>2.9499999999999998E-2</v>
      </c>
      <c r="F39" s="117">
        <v>1.4999999999999999E-2</v>
      </c>
    </row>
    <row r="40" spans="2:6" x14ac:dyDescent="0.25">
      <c r="B40" s="22">
        <v>1960</v>
      </c>
      <c r="C40" s="117">
        <v>4.7000000000000002E-3</v>
      </c>
      <c r="D40" s="117">
        <v>0.13780000000000001</v>
      </c>
      <c r="E40" s="117">
        <v>2.6599999999999999E-2</v>
      </c>
      <c r="F40" s="117">
        <v>1.4800000000000001E-2</v>
      </c>
    </row>
    <row r="41" spans="2:6" x14ac:dyDescent="0.25">
      <c r="B41" s="22">
        <v>1961</v>
      </c>
      <c r="C41" s="117">
        <v>0.26889999999999997</v>
      </c>
      <c r="D41" s="117">
        <v>9.7000000000000003E-3</v>
      </c>
      <c r="E41" s="117">
        <v>2.1299999999999999E-2</v>
      </c>
      <c r="F41" s="117">
        <v>6.7000000000000002E-3</v>
      </c>
    </row>
    <row r="42" spans="2:6" x14ac:dyDescent="0.25">
      <c r="B42" s="22">
        <v>1962</v>
      </c>
      <c r="C42" s="117">
        <v>-8.7300000000000003E-2</v>
      </c>
      <c r="D42" s="117">
        <v>6.8900000000000003E-2</v>
      </c>
      <c r="E42" s="117">
        <v>2.7300000000000001E-2</v>
      </c>
      <c r="F42" s="117">
        <v>1.2200000000000001E-2</v>
      </c>
    </row>
    <row r="43" spans="2:6" x14ac:dyDescent="0.25">
      <c r="B43" s="22">
        <v>1963</v>
      </c>
      <c r="C43" s="117">
        <v>0.22800000000000001</v>
      </c>
      <c r="D43" s="117">
        <v>1.21E-2</v>
      </c>
      <c r="E43" s="117">
        <v>3.1199999999999999E-2</v>
      </c>
      <c r="F43" s="117">
        <v>1.6500000000000001E-2</v>
      </c>
    </row>
    <row r="44" spans="2:6" x14ac:dyDescent="0.25">
      <c r="B44" s="22">
        <v>1964</v>
      </c>
      <c r="C44" s="117">
        <v>0.1648</v>
      </c>
      <c r="D44" s="117">
        <v>3.5099999999999999E-2</v>
      </c>
      <c r="E44" s="117">
        <v>3.5400000000000001E-2</v>
      </c>
      <c r="F44" s="117">
        <v>1.1900000000000001E-2</v>
      </c>
    </row>
    <row r="45" spans="2:6" x14ac:dyDescent="0.25">
      <c r="B45" s="22">
        <v>1965</v>
      </c>
      <c r="C45" s="117">
        <v>0.1245</v>
      </c>
      <c r="D45" s="117">
        <v>7.1000000000000004E-3</v>
      </c>
      <c r="E45" s="117">
        <v>3.9300000000000002E-2</v>
      </c>
      <c r="F45" s="117">
        <v>1.9199999999999998E-2</v>
      </c>
    </row>
    <row r="46" spans="2:6" x14ac:dyDescent="0.25">
      <c r="B46" s="22">
        <v>1966</v>
      </c>
      <c r="C46" s="117">
        <v>-0.10059999999999999</v>
      </c>
      <c r="D46" s="117">
        <v>3.6499999999999998E-2</v>
      </c>
      <c r="E46" s="117">
        <v>4.7600000000000003E-2</v>
      </c>
      <c r="F46" s="117">
        <v>3.3500000000000002E-2</v>
      </c>
    </row>
    <row r="47" spans="2:6" x14ac:dyDescent="0.25">
      <c r="B47" s="22">
        <v>1967</v>
      </c>
      <c r="C47" s="117">
        <v>0.23980000000000001</v>
      </c>
      <c r="D47" s="117">
        <v>-9.1800000000000007E-2</v>
      </c>
      <c r="E47" s="117">
        <v>4.2099999999999999E-2</v>
      </c>
      <c r="F47" s="117">
        <v>3.04E-2</v>
      </c>
    </row>
    <row r="48" spans="2:6" x14ac:dyDescent="0.25">
      <c r="B48" s="22">
        <v>1968</v>
      </c>
      <c r="C48" s="117">
        <v>0.1106</v>
      </c>
      <c r="D48" s="117">
        <v>-2.5999999999999999E-3</v>
      </c>
      <c r="E48" s="117">
        <v>5.21E-2</v>
      </c>
      <c r="F48" s="117">
        <v>4.7199999999999999E-2</v>
      </c>
    </row>
    <row r="49" spans="2:6" x14ac:dyDescent="0.25">
      <c r="B49" s="22">
        <v>1969</v>
      </c>
      <c r="C49" s="117">
        <v>-8.5000000000000006E-2</v>
      </c>
      <c r="D49" s="117">
        <v>-5.0700000000000002E-2</v>
      </c>
      <c r="E49" s="117">
        <v>6.5799999999999997E-2</v>
      </c>
      <c r="F49" s="117">
        <v>6.1100000000000002E-2</v>
      </c>
    </row>
    <row r="50" spans="2:6" x14ac:dyDescent="0.25">
      <c r="B50" s="22">
        <v>1970</v>
      </c>
      <c r="C50" s="117">
        <v>3.8600000000000002E-2</v>
      </c>
      <c r="D50" s="117">
        <v>0.1211</v>
      </c>
      <c r="E50" s="117">
        <v>6.5199999999999994E-2</v>
      </c>
      <c r="F50" s="117">
        <v>5.4899999999999997E-2</v>
      </c>
    </row>
    <row r="51" spans="2:6" x14ac:dyDescent="0.25">
      <c r="B51" s="22">
        <v>1971</v>
      </c>
      <c r="C51" s="117">
        <v>0.14299999999999999</v>
      </c>
      <c r="D51" s="117">
        <v>0.1323</v>
      </c>
      <c r="E51" s="117">
        <v>4.3900000000000002E-2</v>
      </c>
      <c r="F51" s="117">
        <v>3.3599999999999998E-2</v>
      </c>
    </row>
    <row r="52" spans="2:6" x14ac:dyDescent="0.25">
      <c r="B52" s="22">
        <v>1972</v>
      </c>
      <c r="C52" s="117">
        <v>0.19</v>
      </c>
      <c r="D52" s="117">
        <v>5.6899999999999999E-2</v>
      </c>
      <c r="E52" s="117">
        <v>3.8399999999999997E-2</v>
      </c>
      <c r="F52" s="117">
        <v>3.4099999999999998E-2</v>
      </c>
    </row>
    <row r="53" spans="2:6" x14ac:dyDescent="0.25">
      <c r="B53" s="22">
        <v>1973</v>
      </c>
      <c r="C53" s="117">
        <v>-0.1469</v>
      </c>
      <c r="D53" s="117">
        <v>-1.11E-2</v>
      </c>
      <c r="E53" s="117">
        <v>6.93E-2</v>
      </c>
      <c r="F53" s="117">
        <v>8.7999999999999995E-2</v>
      </c>
    </row>
    <row r="54" spans="2:6" x14ac:dyDescent="0.25">
      <c r="B54" s="22">
        <v>1974</v>
      </c>
      <c r="C54" s="117">
        <v>-0.26469999999999999</v>
      </c>
      <c r="D54" s="117">
        <v>4.3499999999999997E-2</v>
      </c>
      <c r="E54" s="117">
        <v>0.08</v>
      </c>
      <c r="F54" s="117">
        <v>0.122</v>
      </c>
    </row>
    <row r="55" spans="2:6" x14ac:dyDescent="0.25">
      <c r="B55" s="22">
        <v>1975</v>
      </c>
      <c r="C55" s="117">
        <v>0.37230000000000002</v>
      </c>
      <c r="D55" s="117">
        <v>9.1999999999999998E-2</v>
      </c>
      <c r="E55" s="117">
        <v>5.8000000000000003E-2</v>
      </c>
      <c r="F55" s="117">
        <v>7.0099999999999996E-2</v>
      </c>
    </row>
    <row r="56" spans="2:6" x14ac:dyDescent="0.25">
      <c r="B56" s="22">
        <v>1976</v>
      </c>
      <c r="C56" s="117">
        <v>0.23930000000000001</v>
      </c>
      <c r="D56" s="117">
        <v>0.16750000000000001</v>
      </c>
      <c r="E56" s="117">
        <v>5.0799999999999998E-2</v>
      </c>
      <c r="F56" s="117">
        <v>4.8099999999999997E-2</v>
      </c>
    </row>
    <row r="57" spans="2:6" x14ac:dyDescent="0.25">
      <c r="B57" s="22">
        <v>1977</v>
      </c>
      <c r="C57" s="117">
        <v>-7.1599999999999997E-2</v>
      </c>
      <c r="D57" s="117">
        <v>-6.8999999999999999E-3</v>
      </c>
      <c r="E57" s="117">
        <v>5.1200000000000002E-2</v>
      </c>
      <c r="F57" s="117">
        <v>6.7699999999999996E-2</v>
      </c>
    </row>
    <row r="58" spans="2:6" x14ac:dyDescent="0.25">
      <c r="B58" s="22">
        <v>1978</v>
      </c>
      <c r="C58" s="117">
        <v>6.5699999999999995E-2</v>
      </c>
      <c r="D58" s="117">
        <v>-1.18E-2</v>
      </c>
      <c r="E58" s="117">
        <v>7.1800000000000003E-2</v>
      </c>
      <c r="F58" s="117">
        <v>9.0300000000000005E-2</v>
      </c>
    </row>
    <row r="59" spans="2:6" x14ac:dyDescent="0.25">
      <c r="B59" s="22">
        <v>1979</v>
      </c>
      <c r="C59" s="117">
        <v>0.18609999999999999</v>
      </c>
      <c r="D59" s="117">
        <v>-1.23E-2</v>
      </c>
      <c r="E59" s="117">
        <v>0.1038</v>
      </c>
      <c r="F59" s="117">
        <v>0.1331</v>
      </c>
    </row>
    <row r="60" spans="2:6" x14ac:dyDescent="0.25">
      <c r="B60" s="22">
        <v>1980</v>
      </c>
      <c r="C60" s="117">
        <v>0.32500000000000001</v>
      </c>
      <c r="D60" s="117">
        <v>-3.95E-2</v>
      </c>
      <c r="E60" s="117">
        <v>0.1124</v>
      </c>
      <c r="F60" s="117">
        <v>0.124</v>
      </c>
    </row>
    <row r="61" spans="2:6" x14ac:dyDescent="0.25">
      <c r="B61" s="22">
        <v>1981</v>
      </c>
      <c r="C61" s="117">
        <v>-4.9200000000000001E-2</v>
      </c>
      <c r="D61" s="117">
        <v>1.8599999999999998E-2</v>
      </c>
      <c r="E61" s="117">
        <v>0.14710000000000001</v>
      </c>
      <c r="F61" s="117">
        <v>8.9399999999999993E-2</v>
      </c>
    </row>
    <row r="62" spans="2:6" x14ac:dyDescent="0.25">
      <c r="B62" s="22">
        <v>1982</v>
      </c>
      <c r="C62" s="117">
        <v>0.2155</v>
      </c>
      <c r="D62" s="117">
        <v>0.40360000000000001</v>
      </c>
      <c r="E62" s="117">
        <v>0.10539999999999999</v>
      </c>
      <c r="F62" s="117">
        <v>3.8699999999999998E-2</v>
      </c>
    </row>
    <row r="63" spans="2:6" x14ac:dyDescent="0.25">
      <c r="B63" s="22">
        <v>1983</v>
      </c>
      <c r="C63" s="117">
        <v>0.22559999999999999</v>
      </c>
      <c r="D63" s="117">
        <v>6.4999999999999997E-3</v>
      </c>
      <c r="E63" s="117">
        <v>8.7999999999999995E-2</v>
      </c>
      <c r="F63" s="117">
        <v>3.7999999999999999E-2</v>
      </c>
    </row>
    <row r="64" spans="2:6" x14ac:dyDescent="0.25">
      <c r="B64" s="22">
        <v>1984</v>
      </c>
      <c r="C64" s="117">
        <v>6.2700000000000006E-2</v>
      </c>
      <c r="D64" s="117">
        <v>0.15479999999999999</v>
      </c>
      <c r="E64" s="117">
        <v>9.8500000000000004E-2</v>
      </c>
      <c r="F64" s="117">
        <v>3.95E-2</v>
      </c>
    </row>
    <row r="65" spans="2:6" x14ac:dyDescent="0.25">
      <c r="B65" s="22">
        <v>1985</v>
      </c>
      <c r="C65" s="117">
        <v>0.31730000000000003</v>
      </c>
      <c r="D65" s="117">
        <v>0.30969999999999998</v>
      </c>
      <c r="E65" s="117">
        <v>7.7200000000000005E-2</v>
      </c>
      <c r="F65" s="117">
        <v>3.7699999999999997E-2</v>
      </c>
    </row>
    <row r="66" spans="2:6" x14ac:dyDescent="0.25">
      <c r="B66" s="22">
        <v>1986</v>
      </c>
      <c r="C66" s="117">
        <v>0.1867</v>
      </c>
      <c r="D66" s="117">
        <v>0.24529999999999999</v>
      </c>
      <c r="E66" s="117">
        <v>6.1600000000000002E-2</v>
      </c>
      <c r="F66" s="117">
        <v>1.1299999999999999E-2</v>
      </c>
    </row>
    <row r="67" spans="2:6" x14ac:dyDescent="0.25">
      <c r="B67" s="22">
        <v>1987</v>
      </c>
      <c r="C67" s="117">
        <v>5.2499999999999998E-2</v>
      </c>
      <c r="D67" s="117">
        <v>-2.7099999999999999E-2</v>
      </c>
      <c r="E67" s="117">
        <v>5.4699999999999999E-2</v>
      </c>
      <c r="F67" s="117">
        <v>4.41E-2</v>
      </c>
    </row>
    <row r="68" spans="2:6" x14ac:dyDescent="0.25">
      <c r="B68" s="22">
        <v>1988</v>
      </c>
      <c r="C68" s="117">
        <v>0.1661</v>
      </c>
      <c r="D68" s="117">
        <v>9.6699999999999994E-2</v>
      </c>
      <c r="E68" s="117">
        <v>6.3500000000000001E-2</v>
      </c>
      <c r="F68" s="117">
        <v>4.4200000000000003E-2</v>
      </c>
    </row>
    <row r="69" spans="2:6" x14ac:dyDescent="0.25">
      <c r="B69" s="22">
        <v>1989</v>
      </c>
      <c r="C69" s="117">
        <v>0.31690000000000002</v>
      </c>
      <c r="D69" s="117">
        <v>0.18110000000000001</v>
      </c>
      <c r="E69" s="117">
        <v>8.3699999999999997E-2</v>
      </c>
      <c r="F69" s="117">
        <v>4.65E-2</v>
      </c>
    </row>
    <row r="70" spans="2:6" x14ac:dyDescent="0.25">
      <c r="B70" s="22">
        <v>1990</v>
      </c>
      <c r="C70" s="117">
        <v>-3.1E-2</v>
      </c>
      <c r="D70" s="117">
        <v>6.1800000000000001E-2</v>
      </c>
      <c r="E70" s="117">
        <v>7.8100000000000003E-2</v>
      </c>
      <c r="F70" s="117">
        <v>6.1100000000000002E-2</v>
      </c>
    </row>
    <row r="71" spans="2:6" x14ac:dyDescent="0.25">
      <c r="B71" s="22">
        <v>1991</v>
      </c>
      <c r="C71" s="117">
        <v>0.30470000000000003</v>
      </c>
      <c r="D71" s="117">
        <v>0.193</v>
      </c>
      <c r="E71" s="117">
        <v>5.6000000000000001E-2</v>
      </c>
      <c r="F71" s="117">
        <v>3.0599999999999999E-2</v>
      </c>
    </row>
    <row r="72" spans="2:6" x14ac:dyDescent="0.25">
      <c r="B72" s="22">
        <v>1992</v>
      </c>
      <c r="C72" s="117">
        <v>7.6200000000000004E-2</v>
      </c>
      <c r="D72" s="117">
        <v>8.0500000000000002E-2</v>
      </c>
      <c r="E72" s="117">
        <v>3.5099999999999999E-2</v>
      </c>
      <c r="F72" s="117">
        <v>2.9000000000000001E-2</v>
      </c>
    </row>
    <row r="73" spans="2:6" x14ac:dyDescent="0.25">
      <c r="B73" s="22">
        <v>1993</v>
      </c>
      <c r="C73" s="117">
        <v>0.1008</v>
      </c>
      <c r="D73" s="117">
        <v>0.18240000000000001</v>
      </c>
      <c r="E73" s="117">
        <v>2.9000000000000001E-2</v>
      </c>
      <c r="F73" s="117">
        <v>2.75E-2</v>
      </c>
    </row>
    <row r="74" spans="2:6" x14ac:dyDescent="0.25">
      <c r="B74" s="22">
        <v>1994</v>
      </c>
      <c r="C74" s="117">
        <v>1.32E-2</v>
      </c>
      <c r="D74" s="117">
        <v>-7.7700000000000005E-2</v>
      </c>
      <c r="E74" s="117">
        <v>3.9E-2</v>
      </c>
      <c r="F74" s="117">
        <v>2.6700000000000002E-2</v>
      </c>
    </row>
    <row r="75" spans="2:6" x14ac:dyDescent="0.25">
      <c r="B75" s="22">
        <v>1995</v>
      </c>
      <c r="C75" s="117">
        <v>0.37580000000000002</v>
      </c>
      <c r="D75" s="117">
        <v>0.31669999999999998</v>
      </c>
      <c r="E75" s="117">
        <v>5.6000000000000001E-2</v>
      </c>
      <c r="F75" s="117">
        <v>2.5399999999999999E-2</v>
      </c>
    </row>
    <row r="76" spans="2:6" x14ac:dyDescent="0.25">
      <c r="B76" s="22">
        <v>1996</v>
      </c>
      <c r="C76" s="117">
        <v>0.2296</v>
      </c>
      <c r="D76" s="117">
        <v>-9.2999999999999992E-3</v>
      </c>
      <c r="E76" s="117">
        <v>5.21E-2</v>
      </c>
      <c r="F76" s="117">
        <v>3.32E-2</v>
      </c>
    </row>
    <row r="77" spans="2:6" x14ac:dyDescent="0.25">
      <c r="B77" s="22">
        <v>1997</v>
      </c>
      <c r="C77" s="117">
        <v>0.33360000000000001</v>
      </c>
      <c r="D77" s="117">
        <v>0.1585</v>
      </c>
      <c r="E77" s="117">
        <v>5.2600000000000001E-2</v>
      </c>
      <c r="F77" s="117">
        <v>1.7000000000000001E-2</v>
      </c>
    </row>
    <row r="78" spans="2:6" x14ac:dyDescent="0.25">
      <c r="B78" s="22">
        <v>1998</v>
      </c>
      <c r="C78" s="117">
        <v>0.2858</v>
      </c>
      <c r="D78" s="117">
        <v>0.13059999999999999</v>
      </c>
      <c r="E78" s="117">
        <v>4.8599999999999997E-2</v>
      </c>
      <c r="F78" s="117">
        <v>1.61E-2</v>
      </c>
    </row>
    <row r="79" spans="2:6" x14ac:dyDescent="0.25">
      <c r="B79" s="22">
        <v>1999</v>
      </c>
      <c r="C79" s="117">
        <v>0.2104</v>
      </c>
      <c r="D79" s="117">
        <v>-8.9599999999999999E-2</v>
      </c>
      <c r="E79" s="117">
        <v>4.6800000000000001E-2</v>
      </c>
      <c r="F79" s="117">
        <v>2.6800000000000001E-2</v>
      </c>
    </row>
    <row r="80" spans="2:6" x14ac:dyDescent="0.25">
      <c r="B80" s="22">
        <v>2000</v>
      </c>
      <c r="C80" s="117">
        <v>-9.0999999999999998E-2</v>
      </c>
      <c r="D80" s="117">
        <v>0.21479999999999999</v>
      </c>
      <c r="E80" s="117">
        <v>5.8900000000000001E-2</v>
      </c>
      <c r="F80" s="117">
        <v>3.39E-2</v>
      </c>
    </row>
    <row r="81" spans="2:6" x14ac:dyDescent="0.25">
      <c r="B81" s="22">
        <v>2001</v>
      </c>
      <c r="C81" s="117">
        <v>-0.11890000000000001</v>
      </c>
      <c r="D81" s="117">
        <v>3.6999999999999998E-2</v>
      </c>
      <c r="E81" s="117">
        <v>3.8300000000000001E-2</v>
      </c>
      <c r="F81" s="117">
        <v>1.55E-2</v>
      </c>
    </row>
    <row r="82" spans="2:6" x14ac:dyDescent="0.25">
      <c r="B82" s="22">
        <v>2002</v>
      </c>
      <c r="C82" s="117">
        <v>-0.221</v>
      </c>
      <c r="D82" s="117">
        <v>0.1784</v>
      </c>
      <c r="E82" s="117">
        <v>1.6500000000000001E-2</v>
      </c>
      <c r="F82" s="117">
        <v>2.3800000000000002E-2</v>
      </c>
    </row>
    <row r="83" spans="2:6" x14ac:dyDescent="0.25">
      <c r="B83" s="22">
        <v>2003</v>
      </c>
      <c r="C83" s="117">
        <v>0.2868</v>
      </c>
      <c r="D83" s="117">
        <v>1.4500000000000001E-2</v>
      </c>
      <c r="E83" s="117">
        <v>1.0200000000000001E-2</v>
      </c>
      <c r="F83" s="117">
        <v>1.8800000000000001E-2</v>
      </c>
    </row>
    <row r="84" spans="2:6" x14ac:dyDescent="0.25">
      <c r="B84" s="22">
        <v>2004</v>
      </c>
      <c r="C84" s="117">
        <v>0.10879999999999999</v>
      </c>
      <c r="D84" s="117">
        <v>8.5099999999999995E-2</v>
      </c>
      <c r="E84" s="117">
        <v>1.2E-2</v>
      </c>
      <c r="F84" s="117">
        <v>3.2599999999999997E-2</v>
      </c>
    </row>
    <row r="85" spans="2:6" x14ac:dyDescent="0.25">
      <c r="B85" s="22">
        <v>2005</v>
      </c>
      <c r="C85" s="117">
        <v>4.9099999999999998E-2</v>
      </c>
      <c r="D85" s="117">
        <v>7.8100000000000003E-2</v>
      </c>
      <c r="E85" s="117">
        <v>2.98E-2</v>
      </c>
      <c r="F85" s="117">
        <v>3.4200000000000001E-2</v>
      </c>
    </row>
    <row r="86" spans="2:6" x14ac:dyDescent="0.25">
      <c r="B86" s="22">
        <v>2006</v>
      </c>
      <c r="C86" s="117">
        <v>0.15790000000000001</v>
      </c>
      <c r="D86" s="117">
        <v>1.1900000000000001E-2</v>
      </c>
      <c r="E86" s="117">
        <v>4.8000000000000001E-2</v>
      </c>
      <c r="F86" s="117">
        <v>2.5399999999999999E-2</v>
      </c>
    </row>
    <row r="87" spans="2:6" x14ac:dyDescent="0.25">
      <c r="B87" s="22">
        <v>2007</v>
      </c>
      <c r="C87" s="117">
        <v>5.4899999999999997E-2</v>
      </c>
      <c r="D87" s="117">
        <v>9.8799999999999999E-2</v>
      </c>
      <c r="E87" s="117">
        <v>4.6600000000000003E-2</v>
      </c>
      <c r="F87" s="117">
        <v>4.0800000000000003E-2</v>
      </c>
    </row>
    <row r="88" spans="2:6" x14ac:dyDescent="0.25">
      <c r="B88" s="22">
        <v>2008</v>
      </c>
      <c r="C88" s="117">
        <v>-0.37</v>
      </c>
      <c r="D88" s="117">
        <v>0.25869999999999999</v>
      </c>
      <c r="E88" s="117">
        <v>1.6E-2</v>
      </c>
      <c r="F88" s="117">
        <v>8.9999999999999998E-4</v>
      </c>
    </row>
    <row r="89" spans="2:6" x14ac:dyDescent="0.25">
      <c r="B89" s="22">
        <v>2009</v>
      </c>
      <c r="C89" s="117">
        <v>0.2646</v>
      </c>
      <c r="D89" s="117">
        <v>-0.14899999999999999</v>
      </c>
      <c r="E89" s="117">
        <v>1E-3</v>
      </c>
      <c r="F89" s="117">
        <v>2.7199999999999998E-2</v>
      </c>
    </row>
    <row r="90" spans="2:6" x14ac:dyDescent="0.25">
      <c r="B90" s="22">
        <v>2010</v>
      </c>
      <c r="C90" s="117">
        <v>0.15060000000000001</v>
      </c>
      <c r="D90" s="117">
        <v>0.1014</v>
      </c>
      <c r="E90" s="117">
        <v>1.1999999999999999E-3</v>
      </c>
      <c r="F90" s="117">
        <v>1.4999999999999999E-2</v>
      </c>
    </row>
    <row r="91" spans="2:6" x14ac:dyDescent="0.25">
      <c r="B91" s="22">
        <v>2011</v>
      </c>
      <c r="C91" s="117">
        <v>2.1100000000000001E-2</v>
      </c>
      <c r="D91" s="117">
        <v>0.27100000000000002</v>
      </c>
      <c r="E91" s="117">
        <v>4.0000000000000002E-4</v>
      </c>
      <c r="F91" s="117">
        <v>2.9600000000000001E-2</v>
      </c>
    </row>
    <row r="92" spans="2:6" x14ac:dyDescent="0.25">
      <c r="B92" s="22">
        <v>2012</v>
      </c>
      <c r="C92" s="117">
        <v>0.16</v>
      </c>
      <c r="D92" s="117">
        <v>3.4299999999999997E-2</v>
      </c>
      <c r="E92" s="117">
        <v>5.9999999999999995E-4</v>
      </c>
      <c r="F92" s="117">
        <v>1.7399999999999999E-2</v>
      </c>
    </row>
    <row r="93" spans="2:6" x14ac:dyDescent="0.25">
      <c r="B93" s="22">
        <v>2013</v>
      </c>
      <c r="C93" s="117">
        <v>0.32390000000000002</v>
      </c>
      <c r="D93" s="117">
        <v>-0.1278</v>
      </c>
      <c r="E93" s="117">
        <v>2.0000000000000001E-4</v>
      </c>
      <c r="F93" s="117">
        <v>1.5100000000000001E-2</v>
      </c>
    </row>
    <row r="94" spans="2:6" x14ac:dyDescent="0.25">
      <c r="B94" s="22">
        <v>2014</v>
      </c>
      <c r="C94" s="117">
        <v>0.13689999999999999</v>
      </c>
      <c r="D94" s="117">
        <v>0.24709999999999999</v>
      </c>
      <c r="E94" s="117">
        <v>2.0000000000000001E-4</v>
      </c>
      <c r="F94" s="117">
        <v>7.6E-3</v>
      </c>
    </row>
    <row r="95" spans="2:6" x14ac:dyDescent="0.25">
      <c r="B95" s="22">
        <v>2015</v>
      </c>
      <c r="C95" s="117">
        <v>1.38E-2</v>
      </c>
      <c r="D95" s="117">
        <v>-6.4999999999999997E-3</v>
      </c>
      <c r="E95" s="117">
        <v>2.0000000000000001E-4</v>
      </c>
      <c r="F95" s="117">
        <v>7.3000000000000001E-3</v>
      </c>
    </row>
    <row r="96" spans="2:6" x14ac:dyDescent="0.25">
      <c r="B96" s="22">
        <v>2016</v>
      </c>
      <c r="C96" s="117">
        <v>0.1196</v>
      </c>
      <c r="D96" s="117">
        <v>-1.7500000000000002E-2</v>
      </c>
      <c r="E96" s="117">
        <v>2E-3</v>
      </c>
      <c r="F96" s="117">
        <v>2.07E-2</v>
      </c>
    </row>
    <row r="97" spans="2:6" x14ac:dyDescent="0.25">
      <c r="B97" s="22">
        <v>2017</v>
      </c>
      <c r="C97" s="117">
        <v>0.21829999999999999</v>
      </c>
      <c r="D97" s="117">
        <v>6.2399999999999997E-2</v>
      </c>
      <c r="E97" s="117">
        <v>8.0000000000000002E-3</v>
      </c>
      <c r="F97" s="117">
        <v>2.1099999999999997E-2</v>
      </c>
    </row>
    <row r="98" spans="2:6" x14ac:dyDescent="0.25">
      <c r="B98" s="22">
        <v>2018</v>
      </c>
      <c r="C98" s="117">
        <v>-4.3799999999999999E-2</v>
      </c>
      <c r="D98" s="117">
        <v>-5.7000000000000002E-3</v>
      </c>
      <c r="E98" s="117">
        <v>1.8100000000000002E-2</v>
      </c>
      <c r="F98" s="117">
        <v>1.9099999999999999E-2</v>
      </c>
    </row>
    <row r="99" spans="2:6" x14ac:dyDescent="0.25">
      <c r="B99" s="22">
        <v>2019</v>
      </c>
      <c r="C99" s="117">
        <v>0.31489999999999996</v>
      </c>
      <c r="D99" s="117">
        <v>0.1216</v>
      </c>
      <c r="E99" s="117">
        <v>2.1400000000000002E-2</v>
      </c>
      <c r="F99" s="117">
        <v>2.29E-2</v>
      </c>
    </row>
    <row r="100" spans="2:6" x14ac:dyDescent="0.25">
      <c r="B100" s="22">
        <v>2020</v>
      </c>
      <c r="C100" s="117">
        <v>0.184</v>
      </c>
      <c r="D100" s="117">
        <v>0.154</v>
      </c>
      <c r="E100" s="117">
        <v>4.4000000000000003E-3</v>
      </c>
      <c r="F100" s="117">
        <v>1.3599999999999999E-2</v>
      </c>
    </row>
    <row r="101" spans="2:6" x14ac:dyDescent="0.25">
      <c r="B101" s="44"/>
    </row>
    <row r="102" spans="2:6" x14ac:dyDescent="0.25">
      <c r="B102" s="44"/>
    </row>
    <row r="103" spans="2:6" x14ac:dyDescent="0.25">
      <c r="B103" s="44"/>
    </row>
    <row r="104" spans="2:6" x14ac:dyDescent="0.25">
      <c r="B104" s="44"/>
    </row>
    <row r="105" spans="2:6" x14ac:dyDescent="0.25">
      <c r="B105" s="44"/>
    </row>
    <row r="106" spans="2:6" x14ac:dyDescent="0.25">
      <c r="B106" s="44"/>
    </row>
    <row r="107" spans="2:6" x14ac:dyDescent="0.25">
      <c r="B107" s="44"/>
    </row>
    <row r="108" spans="2:6" x14ac:dyDescent="0.25">
      <c r="B108" s="44"/>
    </row>
  </sheetData>
  <autoFilter ref="B5:F97"/>
  <sortState ref="B6:F100">
    <sortCondition ref="B6:B8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workbookViewId="0"/>
  </sheetViews>
  <sheetFormatPr defaultColWidth="9.140625" defaultRowHeight="15.75" x14ac:dyDescent="0.25"/>
  <cols>
    <col min="1" max="1" width="4.7109375" style="1" customWidth="1"/>
    <col min="2" max="26" width="14.7109375" style="1" customWidth="1"/>
    <col min="27" max="36" width="10.7109375" style="1" customWidth="1"/>
    <col min="37" max="16384" width="9.140625" style="1"/>
  </cols>
  <sheetData>
    <row r="1" spans="1:14" ht="16.5" thickBot="1" x14ac:dyDescent="0.3"/>
    <row r="2" spans="1:14" s="16" customFormat="1" ht="21" x14ac:dyDescent="0.35">
      <c r="B2" s="72" t="s">
        <v>118</v>
      </c>
      <c r="C2" s="78"/>
    </row>
    <row r="3" spans="1:14" s="3" customFormat="1" ht="21.75" thickBot="1" x14ac:dyDescent="0.4">
      <c r="B3" s="75" t="s">
        <v>119</v>
      </c>
      <c r="C3" s="81"/>
    </row>
    <row r="5" spans="1:14" s="22" customFormat="1" ht="47.25" customHeight="1" x14ac:dyDescent="0.25">
      <c r="A5" s="135" t="s">
        <v>125</v>
      </c>
      <c r="B5" s="135"/>
      <c r="C5" s="135"/>
      <c r="D5" s="135"/>
      <c r="E5" s="135"/>
      <c r="F5" s="135"/>
      <c r="G5" s="135"/>
      <c r="H5" s="135"/>
      <c r="I5" s="135"/>
      <c r="J5" s="135"/>
      <c r="K5" s="135"/>
    </row>
    <row r="6" spans="1:14" s="22" customFormat="1" x14ac:dyDescent="0.25"/>
    <row r="7" spans="1:14" s="22" customFormat="1" x14ac:dyDescent="0.25">
      <c r="B7" s="29"/>
      <c r="C7" s="30"/>
      <c r="D7" s="31" t="s">
        <v>18</v>
      </c>
    </row>
    <row r="8" spans="1:14" s="22" customFormat="1" x14ac:dyDescent="0.25">
      <c r="B8" s="32" t="s">
        <v>179</v>
      </c>
      <c r="C8" s="33"/>
      <c r="D8" s="36">
        <f>AVERAGE('Historical Returns'!C6:C100)</f>
        <v>0.12157473684210528</v>
      </c>
    </row>
    <row r="9" spans="1:14" s="22" customFormat="1" x14ac:dyDescent="0.25">
      <c r="B9" s="32" t="s">
        <v>164</v>
      </c>
      <c r="C9" s="33"/>
      <c r="D9" s="36">
        <f>AVERAGE('Historical Returns'!D6:D100)</f>
        <v>6.0332631578947353E-2</v>
      </c>
    </row>
    <row r="10" spans="1:14" s="22" customFormat="1" x14ac:dyDescent="0.25">
      <c r="B10" s="32" t="s">
        <v>165</v>
      </c>
      <c r="C10" s="33"/>
      <c r="D10" s="36">
        <f>AVERAGE('Historical Returns'!E6:E100)</f>
        <v>3.3378947368421043E-2</v>
      </c>
    </row>
    <row r="11" spans="1:14" s="22" customFormat="1" x14ac:dyDescent="0.25">
      <c r="B11" s="34" t="s">
        <v>166</v>
      </c>
      <c r="C11" s="35"/>
      <c r="D11" s="37">
        <f>AVERAGE('Historical Returns'!F6:F100)</f>
        <v>2.9326315789473676E-2</v>
      </c>
    </row>
    <row r="12" spans="1:14" s="22" customFormat="1" x14ac:dyDescent="0.25"/>
    <row r="13" spans="1:14" s="22" customFormat="1" x14ac:dyDescent="0.25">
      <c r="A13" s="136" t="s">
        <v>120</v>
      </c>
      <c r="B13" s="136"/>
      <c r="C13" s="136"/>
      <c r="D13" s="136"/>
      <c r="E13" s="136"/>
      <c r="F13" s="136"/>
      <c r="G13" s="136"/>
      <c r="H13" s="136"/>
      <c r="I13" s="136"/>
      <c r="J13" s="136"/>
      <c r="K13" s="136"/>
    </row>
    <row r="14" spans="1:14" s="22" customFormat="1" x14ac:dyDescent="0.25"/>
    <row r="15" spans="1:14" s="41" customFormat="1" x14ac:dyDescent="0.25">
      <c r="A15" s="38" t="s">
        <v>19</v>
      </c>
      <c r="B15" s="39"/>
      <c r="C15" s="39"/>
      <c r="D15" s="39"/>
      <c r="E15" s="40"/>
      <c r="F15" s="39"/>
      <c r="G15" s="39"/>
      <c r="H15" s="39"/>
      <c r="I15" s="39"/>
      <c r="J15" s="39"/>
      <c r="K15" s="39"/>
      <c r="L15" s="39"/>
      <c r="M15" s="39"/>
      <c r="N15" s="39"/>
    </row>
    <row r="16" spans="1:14" s="41" customFormat="1" ht="63" customHeight="1" x14ac:dyDescent="0.25">
      <c r="A16" s="138" t="s">
        <v>180</v>
      </c>
      <c r="B16" s="138"/>
      <c r="C16" s="138"/>
      <c r="D16" s="138"/>
      <c r="E16" s="138"/>
      <c r="F16" s="138"/>
      <c r="G16" s="138"/>
      <c r="H16" s="138"/>
      <c r="I16" s="138"/>
      <c r="J16" s="138"/>
      <c r="K16" s="138"/>
      <c r="L16" s="39"/>
      <c r="M16" s="39"/>
      <c r="N16" s="39"/>
    </row>
    <row r="17" spans="1:14" s="41" customFormat="1" ht="15.75" customHeight="1" x14ac:dyDescent="0.25">
      <c r="A17" s="42"/>
      <c r="B17" s="42"/>
      <c r="C17" s="42"/>
      <c r="D17" s="42"/>
      <c r="E17" s="42"/>
      <c r="F17" s="42"/>
      <c r="G17" s="42"/>
      <c r="H17" s="42"/>
      <c r="I17" s="42"/>
      <c r="J17" s="42"/>
      <c r="K17" s="42"/>
      <c r="L17" s="39"/>
      <c r="M17" s="39"/>
      <c r="N17" s="39"/>
    </row>
    <row r="18" spans="1:14" s="41" customFormat="1" ht="15.75" customHeight="1" x14ac:dyDescent="0.25">
      <c r="A18" s="42"/>
      <c r="B18" s="42"/>
      <c r="C18" s="42"/>
      <c r="D18" s="42"/>
      <c r="E18" s="42"/>
      <c r="F18" s="42"/>
      <c r="G18" s="42"/>
      <c r="H18" s="42"/>
      <c r="I18" s="42"/>
      <c r="J18" s="42"/>
      <c r="K18" s="42"/>
      <c r="L18" s="39"/>
      <c r="M18" s="39"/>
      <c r="N18" s="39"/>
    </row>
    <row r="19" spans="1:14" s="41" customFormat="1" ht="15.75" customHeight="1" x14ac:dyDescent="0.25">
      <c r="A19" s="42"/>
      <c r="B19" s="42"/>
      <c r="C19" s="42"/>
      <c r="D19" s="42"/>
      <c r="E19" s="42"/>
      <c r="F19" s="42"/>
      <c r="G19" s="42"/>
      <c r="H19" s="42"/>
      <c r="I19" s="42"/>
      <c r="J19" s="42"/>
      <c r="K19" s="42"/>
      <c r="L19" s="39"/>
      <c r="M19" s="39"/>
      <c r="N19" s="39"/>
    </row>
    <row r="20" spans="1:14" s="41" customFormat="1" ht="15.75" customHeight="1" x14ac:dyDescent="0.25">
      <c r="A20" s="42"/>
      <c r="B20" s="42"/>
      <c r="C20" s="42"/>
      <c r="D20" s="42"/>
      <c r="E20" s="42"/>
      <c r="F20" s="42"/>
      <c r="G20" s="42"/>
      <c r="H20" s="42"/>
      <c r="I20" s="42"/>
      <c r="J20" s="42"/>
      <c r="K20" s="42"/>
      <c r="L20" s="39"/>
      <c r="M20" s="39"/>
      <c r="N20" s="39"/>
    </row>
    <row r="21" spans="1:14" s="41" customFormat="1" ht="15.75" customHeight="1" x14ac:dyDescent="0.25">
      <c r="A21" s="42"/>
      <c r="B21" s="42"/>
      <c r="C21" s="42"/>
      <c r="D21" s="42"/>
      <c r="E21" s="42"/>
      <c r="F21" s="42"/>
      <c r="G21" s="42"/>
      <c r="H21" s="42"/>
      <c r="I21" s="42"/>
      <c r="J21" s="42"/>
      <c r="K21" s="42"/>
      <c r="L21" s="39"/>
      <c r="M21" s="39"/>
      <c r="N21" s="39"/>
    </row>
    <row r="22" spans="1:14" s="41" customFormat="1" ht="15.75" customHeight="1" x14ac:dyDescent="0.25">
      <c r="A22" s="42"/>
      <c r="B22" s="42"/>
      <c r="C22" s="42"/>
      <c r="D22" s="42"/>
      <c r="E22" s="42"/>
      <c r="F22" s="42"/>
      <c r="G22" s="42"/>
      <c r="H22" s="42"/>
      <c r="I22" s="42"/>
      <c r="J22" s="42"/>
      <c r="K22" s="42"/>
      <c r="L22" s="39"/>
      <c r="M22" s="39"/>
      <c r="N22" s="39"/>
    </row>
    <row r="23" spans="1:14" s="41" customFormat="1" ht="15.75" customHeight="1" x14ac:dyDescent="0.25">
      <c r="A23" s="42"/>
      <c r="B23" s="42"/>
      <c r="C23" s="42"/>
      <c r="D23" s="42"/>
      <c r="E23" s="42"/>
      <c r="F23" s="42"/>
      <c r="G23" s="42"/>
      <c r="H23" s="42"/>
      <c r="I23" s="42"/>
      <c r="J23" s="42"/>
      <c r="K23" s="42"/>
      <c r="L23" s="39"/>
      <c r="M23" s="39"/>
      <c r="N23" s="39"/>
    </row>
    <row r="24" spans="1:14" s="41" customFormat="1" ht="15.75" customHeight="1" x14ac:dyDescent="0.25">
      <c r="A24" s="42"/>
      <c r="B24" s="42"/>
      <c r="C24" s="42"/>
      <c r="D24" s="42"/>
      <c r="E24" s="42"/>
      <c r="F24" s="42"/>
      <c r="G24" s="42"/>
      <c r="H24" s="42"/>
      <c r="I24" s="42"/>
      <c r="L24" s="39"/>
      <c r="M24" s="39"/>
      <c r="N24" s="39"/>
    </row>
    <row r="25" spans="1:14" s="41" customFormat="1" ht="15.75" customHeight="1" x14ac:dyDescent="0.25">
      <c r="A25" s="42"/>
      <c r="B25" s="42"/>
      <c r="C25" s="42"/>
      <c r="D25" s="42"/>
      <c r="E25" s="42"/>
      <c r="F25" s="42"/>
      <c r="G25" s="42"/>
      <c r="H25" s="42"/>
      <c r="I25" s="42"/>
      <c r="J25" s="42"/>
      <c r="K25" s="42"/>
      <c r="L25" s="39"/>
      <c r="M25" s="39"/>
      <c r="N25" s="39"/>
    </row>
    <row r="26" spans="1:14" s="41" customFormat="1" ht="15.75" customHeight="1" x14ac:dyDescent="0.25">
      <c r="A26" s="42"/>
      <c r="B26" s="42"/>
      <c r="C26" s="42"/>
      <c r="D26" s="42"/>
      <c r="E26" s="42"/>
      <c r="F26" s="42"/>
      <c r="G26" s="42"/>
      <c r="H26" s="42"/>
      <c r="I26" s="42"/>
      <c r="J26" s="42"/>
      <c r="K26" s="42"/>
      <c r="L26" s="39"/>
      <c r="M26" s="39"/>
      <c r="N26" s="39"/>
    </row>
    <row r="27" spans="1:14" s="41" customFormat="1" ht="15.75" customHeight="1" x14ac:dyDescent="0.25">
      <c r="A27" s="42"/>
      <c r="B27" s="42"/>
      <c r="C27" s="42"/>
      <c r="D27" s="42"/>
      <c r="E27" s="42"/>
      <c r="F27" s="42"/>
      <c r="G27" s="42"/>
      <c r="H27" s="42"/>
      <c r="I27" s="42"/>
      <c r="J27" s="42"/>
      <c r="K27" s="42"/>
      <c r="L27" s="39"/>
      <c r="M27" s="39"/>
      <c r="N27" s="39"/>
    </row>
    <row r="28" spans="1:14" s="41" customFormat="1" ht="15.75" customHeight="1" x14ac:dyDescent="0.25">
      <c r="A28" s="42"/>
      <c r="B28" s="42"/>
      <c r="C28" s="42"/>
      <c r="D28" s="42"/>
      <c r="E28" s="42"/>
      <c r="F28" s="42"/>
      <c r="G28" s="42"/>
      <c r="H28" s="42"/>
      <c r="I28" s="42"/>
      <c r="J28" s="42"/>
      <c r="K28" s="42"/>
      <c r="L28" s="39"/>
      <c r="M28" s="39"/>
      <c r="N28" s="39"/>
    </row>
    <row r="29" spans="1:14" s="41" customFormat="1" ht="15.75" customHeight="1" x14ac:dyDescent="0.25">
      <c r="A29" s="42"/>
      <c r="B29" s="42"/>
      <c r="C29" s="42"/>
      <c r="D29" s="42"/>
      <c r="E29" s="42"/>
      <c r="F29" s="42"/>
      <c r="G29" s="42"/>
      <c r="H29" s="42"/>
      <c r="I29" s="42"/>
      <c r="J29" s="42"/>
      <c r="K29" s="42"/>
      <c r="L29" s="39"/>
      <c r="M29" s="39"/>
      <c r="N29" s="39"/>
    </row>
    <row r="30" spans="1:14" s="41" customFormat="1" ht="15.75" customHeight="1" x14ac:dyDescent="0.25">
      <c r="A30" s="42"/>
      <c r="B30" s="42"/>
      <c r="C30" s="42"/>
      <c r="D30" s="42"/>
      <c r="E30" s="42"/>
      <c r="F30" s="42"/>
      <c r="G30" s="42"/>
      <c r="H30" s="42"/>
      <c r="I30" s="42"/>
      <c r="J30" s="42"/>
      <c r="K30" s="42"/>
      <c r="L30" s="39"/>
      <c r="M30" s="39"/>
      <c r="N30" s="39"/>
    </row>
    <row r="31" spans="1:14" s="41" customFormat="1" ht="15.75" customHeight="1" x14ac:dyDescent="0.25">
      <c r="A31" s="42"/>
      <c r="B31" s="42"/>
      <c r="C31" s="42"/>
      <c r="D31" s="42"/>
      <c r="E31" s="42"/>
      <c r="F31" s="42"/>
      <c r="G31" s="42"/>
      <c r="H31" s="42"/>
      <c r="I31" s="42"/>
      <c r="J31" s="42"/>
      <c r="K31" s="42"/>
      <c r="L31" s="39"/>
      <c r="M31" s="39"/>
      <c r="N31" s="39"/>
    </row>
    <row r="32" spans="1:14" s="41" customFormat="1" ht="15.75" customHeight="1" x14ac:dyDescent="0.25">
      <c r="A32" s="42"/>
      <c r="B32" s="42"/>
      <c r="C32" s="42"/>
      <c r="D32" s="42"/>
      <c r="E32" s="42"/>
      <c r="F32" s="42"/>
      <c r="G32" s="42"/>
      <c r="H32" s="42"/>
      <c r="I32" s="42"/>
      <c r="J32" s="42"/>
      <c r="K32" s="42"/>
      <c r="L32" s="39"/>
      <c r="M32" s="39"/>
      <c r="N32" s="39"/>
    </row>
    <row r="33" spans="1:14" s="41" customFormat="1" ht="15.75" customHeight="1" x14ac:dyDescent="0.25">
      <c r="A33" s="42"/>
      <c r="B33" s="42"/>
      <c r="C33" s="42"/>
      <c r="D33" s="42"/>
      <c r="E33" s="42"/>
      <c r="F33" s="42"/>
      <c r="G33" s="42"/>
      <c r="H33" s="42"/>
      <c r="I33" s="42"/>
      <c r="J33" s="42"/>
      <c r="K33" s="42"/>
      <c r="L33" s="39"/>
      <c r="M33" s="39"/>
      <c r="N33" s="39"/>
    </row>
    <row r="34" spans="1:14" s="41" customFormat="1" ht="15.75" customHeight="1" x14ac:dyDescent="0.25">
      <c r="A34" s="42"/>
      <c r="B34" s="42"/>
      <c r="C34" s="42"/>
      <c r="D34" s="42"/>
      <c r="E34" s="42"/>
      <c r="F34" s="42"/>
      <c r="G34" s="42"/>
      <c r="H34" s="42"/>
      <c r="I34" s="42"/>
      <c r="J34" s="42"/>
      <c r="K34" s="42"/>
      <c r="L34" s="39"/>
      <c r="M34" s="39"/>
      <c r="N34" s="39"/>
    </row>
    <row r="35" spans="1:14" s="41" customFormat="1" ht="15.75" customHeight="1" x14ac:dyDescent="0.25">
      <c r="A35" s="42"/>
      <c r="B35" s="42"/>
      <c r="C35" s="42"/>
      <c r="D35" s="42"/>
      <c r="E35" s="42"/>
      <c r="F35" s="42"/>
      <c r="G35" s="42"/>
      <c r="H35" s="42"/>
      <c r="I35" s="42"/>
      <c r="J35" s="42"/>
      <c r="K35" s="42"/>
      <c r="L35" s="39"/>
      <c r="M35" s="39"/>
      <c r="N35" s="39"/>
    </row>
    <row r="36" spans="1:14" s="41" customFormat="1" ht="15.75" customHeight="1" x14ac:dyDescent="0.25">
      <c r="A36" s="137" t="s">
        <v>108</v>
      </c>
      <c r="B36" s="137"/>
      <c r="C36" s="137"/>
      <c r="D36" s="137"/>
      <c r="E36" s="137"/>
      <c r="F36" s="137"/>
      <c r="G36" s="137"/>
      <c r="H36" s="137"/>
      <c r="I36" s="137"/>
      <c r="J36" s="137"/>
      <c r="K36" s="137"/>
    </row>
    <row r="37" spans="1:14" s="41" customFormat="1" ht="15.75" customHeight="1" x14ac:dyDescent="0.25">
      <c r="A37" s="43"/>
      <c r="B37" s="43"/>
      <c r="C37" s="43"/>
      <c r="D37" s="43"/>
      <c r="E37" s="43"/>
      <c r="F37" s="43"/>
      <c r="G37" s="43"/>
      <c r="H37" s="43"/>
      <c r="I37" s="43"/>
      <c r="J37" s="43"/>
      <c r="K37" s="43"/>
    </row>
    <row r="39" spans="1:14" ht="47.25" customHeight="1" x14ac:dyDescent="0.25">
      <c r="A39" s="135" t="s">
        <v>181</v>
      </c>
      <c r="B39" s="135"/>
      <c r="C39" s="135"/>
      <c r="D39" s="135"/>
      <c r="E39" s="135"/>
      <c r="F39" s="135"/>
      <c r="G39" s="135"/>
      <c r="H39" s="135"/>
      <c r="I39" s="135"/>
      <c r="J39" s="135"/>
      <c r="K39" s="135"/>
    </row>
    <row r="41" spans="1:14" s="41" customFormat="1" x14ac:dyDescent="0.25">
      <c r="A41" s="38" t="s">
        <v>19</v>
      </c>
      <c r="B41" s="39"/>
      <c r="C41" s="39"/>
      <c r="D41" s="39"/>
      <c r="E41" s="40"/>
      <c r="F41" s="39"/>
      <c r="G41" s="39"/>
      <c r="H41" s="39"/>
      <c r="I41" s="39"/>
      <c r="J41" s="39"/>
      <c r="K41" s="39"/>
      <c r="L41" s="39"/>
      <c r="M41" s="39"/>
      <c r="N41" s="39"/>
    </row>
    <row r="42" spans="1:14" s="41" customFormat="1" ht="31.5" customHeight="1" x14ac:dyDescent="0.25">
      <c r="A42" s="138" t="s">
        <v>32</v>
      </c>
      <c r="B42" s="138"/>
      <c r="C42" s="138"/>
      <c r="D42" s="138"/>
      <c r="E42" s="138"/>
      <c r="F42" s="138"/>
      <c r="G42" s="138"/>
      <c r="H42" s="138"/>
      <c r="I42" s="138"/>
      <c r="J42" s="138"/>
      <c r="K42" s="138"/>
      <c r="L42" s="39"/>
      <c r="M42" s="39"/>
      <c r="N42" s="39"/>
    </row>
    <row r="43" spans="1:14" s="41" customFormat="1" ht="15.75" customHeight="1" x14ac:dyDescent="0.25">
      <c r="A43" s="42"/>
      <c r="B43" s="42"/>
      <c r="C43" s="42"/>
      <c r="D43" s="42"/>
      <c r="E43" s="42"/>
      <c r="F43" s="42"/>
      <c r="G43" s="42"/>
      <c r="H43" s="42"/>
      <c r="I43" s="42"/>
      <c r="J43" s="42"/>
      <c r="K43" s="42"/>
      <c r="L43" s="39"/>
      <c r="M43" s="39"/>
      <c r="N43" s="39"/>
    </row>
    <row r="44" spans="1:14" s="41" customFormat="1" ht="15.75" customHeight="1" x14ac:dyDescent="0.25">
      <c r="A44" s="42"/>
      <c r="B44" s="42"/>
      <c r="C44" s="42"/>
      <c r="D44" s="42"/>
      <c r="E44" s="42"/>
      <c r="F44" s="42"/>
      <c r="G44" s="42"/>
      <c r="H44" s="42"/>
      <c r="I44" s="42"/>
      <c r="J44" s="42"/>
      <c r="K44" s="42"/>
      <c r="L44" s="39"/>
      <c r="M44" s="39"/>
      <c r="N44" s="39"/>
    </row>
    <row r="45" spans="1:14" s="41" customFormat="1" ht="15.75" customHeight="1" x14ac:dyDescent="0.25">
      <c r="A45" s="42"/>
      <c r="B45" s="42"/>
      <c r="C45" s="42"/>
      <c r="D45" s="42"/>
      <c r="E45" s="42"/>
      <c r="F45" s="42"/>
      <c r="G45" s="42"/>
      <c r="H45" s="42"/>
      <c r="I45" s="42"/>
      <c r="J45" s="42"/>
      <c r="K45" s="42"/>
      <c r="L45" s="39"/>
      <c r="M45" s="39"/>
      <c r="N45" s="39"/>
    </row>
    <row r="46" spans="1:14" s="41" customFormat="1" ht="15.75" customHeight="1" x14ac:dyDescent="0.25">
      <c r="A46" s="42"/>
      <c r="B46" s="42"/>
      <c r="C46" s="42"/>
      <c r="D46" s="42"/>
      <c r="E46" s="42"/>
      <c r="F46" s="42"/>
      <c r="G46" s="42"/>
      <c r="H46" s="42"/>
      <c r="I46" s="42"/>
      <c r="J46" s="42"/>
      <c r="K46" s="42"/>
      <c r="L46" s="39"/>
      <c r="M46" s="39"/>
      <c r="N46" s="39"/>
    </row>
    <row r="47" spans="1:14" s="41" customFormat="1" ht="15.75" customHeight="1" x14ac:dyDescent="0.25">
      <c r="A47" s="42"/>
      <c r="B47" s="42"/>
      <c r="C47" s="42"/>
      <c r="D47" s="42"/>
      <c r="E47" s="42"/>
      <c r="F47" s="42"/>
      <c r="G47" s="42"/>
      <c r="H47" s="42"/>
      <c r="I47" s="42"/>
      <c r="J47" s="42"/>
      <c r="K47" s="42"/>
      <c r="L47" s="39"/>
      <c r="M47" s="39"/>
      <c r="N47" s="39"/>
    </row>
    <row r="48" spans="1:14" s="41" customFormat="1" ht="15.75" customHeight="1" x14ac:dyDescent="0.25">
      <c r="A48" s="42"/>
      <c r="B48" s="42"/>
      <c r="C48" s="42"/>
      <c r="D48" s="42"/>
      <c r="E48" s="42"/>
      <c r="F48" s="42"/>
      <c r="G48" s="42"/>
      <c r="H48" s="42"/>
      <c r="I48" s="42"/>
      <c r="J48" s="42"/>
      <c r="K48" s="42"/>
      <c r="L48" s="39"/>
      <c r="M48" s="39"/>
      <c r="N48" s="39"/>
    </row>
    <row r="49" spans="1:14" s="41" customFormat="1" ht="15.75" customHeight="1" x14ac:dyDescent="0.25">
      <c r="A49" s="42"/>
      <c r="B49" s="42"/>
      <c r="C49" s="42"/>
      <c r="D49" s="42"/>
      <c r="E49" s="42"/>
      <c r="F49" s="42"/>
      <c r="G49" s="42"/>
      <c r="H49" s="42"/>
      <c r="I49" s="42"/>
      <c r="J49" s="42"/>
      <c r="K49" s="42"/>
      <c r="L49" s="39"/>
      <c r="M49" s="39"/>
      <c r="N49" s="39"/>
    </row>
    <row r="50" spans="1:14" s="41" customFormat="1" ht="15.75" customHeight="1" x14ac:dyDescent="0.25">
      <c r="A50" s="42"/>
      <c r="B50" s="42"/>
      <c r="C50" s="42"/>
      <c r="D50" s="42"/>
      <c r="E50" s="42"/>
      <c r="F50" s="42"/>
      <c r="G50" s="42"/>
      <c r="H50" s="42"/>
      <c r="I50" s="42"/>
      <c r="J50" s="42"/>
      <c r="K50" s="42"/>
      <c r="L50" s="39"/>
      <c r="M50" s="39"/>
      <c r="N50" s="39"/>
    </row>
    <row r="51" spans="1:14" s="41" customFormat="1" ht="15.75" customHeight="1" x14ac:dyDescent="0.25">
      <c r="A51" s="42"/>
      <c r="B51" s="42"/>
      <c r="C51" s="42"/>
      <c r="D51" s="42"/>
      <c r="E51" s="42"/>
      <c r="F51" s="42"/>
      <c r="G51" s="42"/>
      <c r="H51" s="42"/>
      <c r="I51" s="42"/>
      <c r="J51" s="42"/>
      <c r="K51" s="42"/>
      <c r="L51" s="39"/>
      <c r="M51" s="39"/>
      <c r="N51" s="39"/>
    </row>
    <row r="52" spans="1:14" s="41" customFormat="1" ht="15.75" customHeight="1" x14ac:dyDescent="0.25">
      <c r="A52" s="42"/>
      <c r="B52" s="42"/>
      <c r="C52" s="42"/>
      <c r="D52" s="42"/>
      <c r="E52" s="42"/>
      <c r="F52" s="42"/>
      <c r="G52" s="42"/>
      <c r="H52" s="42"/>
      <c r="I52" s="42"/>
      <c r="J52" s="42"/>
      <c r="K52" s="42"/>
      <c r="L52" s="39"/>
      <c r="M52" s="39"/>
      <c r="N52" s="39"/>
    </row>
    <row r="53" spans="1:14" s="41" customFormat="1" ht="15.75" customHeight="1" x14ac:dyDescent="0.25">
      <c r="A53" s="42"/>
      <c r="B53" s="42"/>
      <c r="C53" s="42"/>
      <c r="D53" s="42"/>
      <c r="E53" s="42"/>
      <c r="F53" s="42"/>
      <c r="G53" s="42"/>
      <c r="H53" s="42"/>
      <c r="I53" s="42"/>
      <c r="J53" s="42"/>
      <c r="K53" s="42"/>
      <c r="L53" s="39"/>
      <c r="M53" s="39"/>
      <c r="N53" s="39"/>
    </row>
    <row r="54" spans="1:14" s="41" customFormat="1" ht="15.75" customHeight="1" x14ac:dyDescent="0.25">
      <c r="A54" s="42"/>
      <c r="B54" s="42"/>
      <c r="C54" s="42"/>
      <c r="D54" s="42"/>
      <c r="E54" s="42"/>
      <c r="F54" s="42"/>
      <c r="G54" s="42"/>
      <c r="H54" s="42"/>
      <c r="I54" s="42"/>
      <c r="J54" s="42"/>
      <c r="K54" s="42"/>
      <c r="L54" s="39"/>
      <c r="M54" s="39"/>
      <c r="N54" s="39"/>
    </row>
    <row r="55" spans="1:14" s="41" customFormat="1" ht="15.75" customHeight="1" x14ac:dyDescent="0.25">
      <c r="A55" s="42"/>
      <c r="B55" s="42"/>
      <c r="C55" s="42"/>
      <c r="D55" s="42"/>
      <c r="E55" s="42"/>
      <c r="F55" s="42"/>
      <c r="G55" s="42"/>
      <c r="H55" s="42"/>
      <c r="I55" s="42"/>
      <c r="J55" s="42"/>
      <c r="K55" s="42"/>
      <c r="L55" s="39"/>
      <c r="M55" s="39"/>
      <c r="N55" s="39"/>
    </row>
    <row r="56" spans="1:14" s="41" customFormat="1" ht="15.75" customHeight="1" x14ac:dyDescent="0.25">
      <c r="A56" s="42"/>
      <c r="B56" s="42"/>
      <c r="C56" s="42"/>
      <c r="D56" s="42"/>
      <c r="E56" s="42"/>
      <c r="F56" s="42"/>
      <c r="G56" s="42"/>
      <c r="H56" s="42"/>
      <c r="I56" s="42"/>
      <c r="J56" s="42"/>
      <c r="K56" s="42"/>
      <c r="L56" s="39"/>
      <c r="M56" s="39"/>
      <c r="N56" s="39"/>
    </row>
    <row r="57" spans="1:14" s="41" customFormat="1" ht="15.75" customHeight="1" x14ac:dyDescent="0.25">
      <c r="A57" s="42"/>
      <c r="B57" s="42"/>
      <c r="C57" s="42"/>
      <c r="D57" s="42"/>
      <c r="E57" s="42"/>
      <c r="F57" s="42"/>
      <c r="G57" s="42"/>
      <c r="H57" s="42"/>
      <c r="I57" s="42"/>
      <c r="J57" s="42"/>
      <c r="K57" s="42"/>
      <c r="L57" s="39"/>
      <c r="M57" s="39"/>
      <c r="N57" s="39"/>
    </row>
    <row r="58" spans="1:14" s="41" customFormat="1" ht="47.25" customHeight="1" x14ac:dyDescent="0.25">
      <c r="A58" s="138" t="s">
        <v>182</v>
      </c>
      <c r="B58" s="138"/>
      <c r="C58" s="138"/>
      <c r="D58" s="138"/>
      <c r="E58" s="138"/>
      <c r="F58" s="138"/>
      <c r="G58" s="138"/>
      <c r="H58" s="138"/>
      <c r="I58" s="138"/>
      <c r="J58" s="138"/>
      <c r="K58" s="138"/>
      <c r="L58" s="39"/>
      <c r="M58" s="39"/>
      <c r="N58" s="39"/>
    </row>
    <row r="59" spans="1:14" s="41" customFormat="1" ht="15.75" customHeight="1" x14ac:dyDescent="0.25">
      <c r="A59" s="42"/>
      <c r="B59" s="42"/>
      <c r="C59" s="42"/>
      <c r="D59" s="42"/>
      <c r="E59" s="42"/>
      <c r="F59" s="42"/>
      <c r="G59" s="42"/>
      <c r="H59" s="42"/>
      <c r="I59" s="42"/>
      <c r="J59" s="42"/>
      <c r="K59" s="42"/>
      <c r="L59" s="39"/>
      <c r="M59" s="39"/>
      <c r="N59" s="39"/>
    </row>
    <row r="60" spans="1:14" s="41" customFormat="1" ht="15.75" customHeight="1" x14ac:dyDescent="0.25">
      <c r="A60" s="42"/>
      <c r="B60" s="42"/>
      <c r="C60" s="42"/>
      <c r="D60" s="42"/>
      <c r="E60" s="42"/>
      <c r="F60" s="42"/>
      <c r="G60" s="42"/>
      <c r="H60" s="42"/>
      <c r="I60" s="42"/>
      <c r="J60" s="42"/>
      <c r="K60" s="42"/>
      <c r="L60" s="39"/>
      <c r="M60" s="39"/>
      <c r="N60" s="39"/>
    </row>
    <row r="61" spans="1:14" s="41" customFormat="1" ht="15.75" customHeight="1" x14ac:dyDescent="0.25">
      <c r="A61" s="42"/>
      <c r="B61" s="42"/>
      <c r="C61" s="42"/>
      <c r="D61" s="42"/>
      <c r="E61" s="42"/>
      <c r="F61" s="42"/>
      <c r="G61" s="42"/>
      <c r="H61" s="42"/>
      <c r="I61" s="42"/>
      <c r="J61" s="42"/>
      <c r="K61" s="42"/>
      <c r="L61" s="39"/>
      <c r="M61" s="39"/>
      <c r="N61" s="39"/>
    </row>
    <row r="62" spans="1:14" s="41" customFormat="1" ht="15.75" customHeight="1" x14ac:dyDescent="0.25">
      <c r="A62" s="42"/>
      <c r="B62" s="42"/>
      <c r="C62" s="42"/>
      <c r="D62" s="42"/>
      <c r="E62" s="42"/>
      <c r="F62" s="42"/>
      <c r="G62" s="42"/>
      <c r="H62" s="42"/>
      <c r="I62" s="42"/>
      <c r="J62" s="42"/>
      <c r="K62" s="42"/>
      <c r="L62" s="39"/>
      <c r="M62" s="39"/>
      <c r="N62" s="39"/>
    </row>
    <row r="63" spans="1:14" s="41" customFormat="1" ht="15.75" customHeight="1" x14ac:dyDescent="0.25">
      <c r="A63" s="42"/>
      <c r="B63" s="42"/>
      <c r="C63" s="42"/>
      <c r="D63" s="42"/>
      <c r="E63" s="42"/>
      <c r="F63" s="42"/>
      <c r="G63" s="42"/>
      <c r="H63" s="42"/>
      <c r="I63" s="42"/>
      <c r="J63" s="42"/>
      <c r="K63" s="42"/>
      <c r="L63" s="39"/>
      <c r="M63" s="39"/>
      <c r="N63" s="39"/>
    </row>
    <row r="64" spans="1:14" s="41" customFormat="1" ht="15.75" customHeight="1" x14ac:dyDescent="0.25">
      <c r="A64" s="42"/>
      <c r="B64" s="42"/>
      <c r="C64" s="42"/>
      <c r="D64" s="42"/>
      <c r="E64" s="42"/>
      <c r="F64" s="42"/>
      <c r="G64" s="42"/>
      <c r="H64" s="42"/>
      <c r="I64" s="42"/>
      <c r="J64" s="42"/>
      <c r="K64" s="42"/>
      <c r="L64" s="39"/>
      <c r="M64" s="39"/>
      <c r="N64" s="39"/>
    </row>
    <row r="65" spans="1:14" s="41" customFormat="1" ht="15.75" customHeight="1" x14ac:dyDescent="0.25">
      <c r="A65" s="42"/>
      <c r="B65" s="42"/>
      <c r="C65" s="42"/>
      <c r="D65" s="42"/>
      <c r="E65" s="42"/>
      <c r="F65" s="42"/>
      <c r="G65" s="42"/>
      <c r="H65" s="42"/>
      <c r="I65" s="42"/>
      <c r="J65" s="42"/>
      <c r="K65" s="42"/>
      <c r="L65" s="39"/>
      <c r="M65" s="39"/>
      <c r="N65" s="39"/>
    </row>
    <row r="66" spans="1:14" s="41" customFormat="1" ht="15.75" customHeight="1" x14ac:dyDescent="0.25">
      <c r="A66" s="42"/>
      <c r="B66" s="42"/>
      <c r="C66" s="42"/>
      <c r="D66" s="42"/>
      <c r="E66" s="42"/>
      <c r="F66" s="42"/>
      <c r="G66" s="42"/>
      <c r="H66" s="42"/>
      <c r="I66" s="42"/>
      <c r="J66" s="42"/>
      <c r="K66" s="42"/>
      <c r="L66" s="39"/>
      <c r="M66" s="39"/>
      <c r="N66" s="39"/>
    </row>
    <row r="67" spans="1:14" s="41" customFormat="1" ht="15.75" customHeight="1" x14ac:dyDescent="0.25">
      <c r="A67" s="42"/>
      <c r="B67" s="42"/>
      <c r="C67" s="42"/>
      <c r="D67" s="42"/>
      <c r="E67" s="42"/>
      <c r="F67" s="42"/>
      <c r="G67" s="42"/>
      <c r="H67" s="42"/>
      <c r="I67" s="42"/>
      <c r="J67" s="42"/>
      <c r="K67" s="42"/>
      <c r="L67" s="39"/>
      <c r="M67" s="39"/>
      <c r="N67" s="39"/>
    </row>
    <row r="68" spans="1:14" s="41" customFormat="1" ht="15.75" customHeight="1" x14ac:dyDescent="0.25">
      <c r="A68" s="42"/>
      <c r="B68" s="42"/>
      <c r="C68" s="42"/>
      <c r="D68" s="42"/>
      <c r="E68" s="42"/>
      <c r="F68" s="42"/>
      <c r="G68" s="42"/>
      <c r="H68" s="42"/>
      <c r="I68" s="42"/>
      <c r="J68" s="42"/>
      <c r="K68" s="42"/>
      <c r="L68" s="39"/>
      <c r="M68" s="39"/>
      <c r="N68" s="39"/>
    </row>
    <row r="69" spans="1:14" s="41" customFormat="1" ht="15.75" customHeight="1" x14ac:dyDescent="0.25">
      <c r="A69" s="42"/>
      <c r="B69" s="42"/>
      <c r="C69" s="42"/>
      <c r="D69" s="42"/>
      <c r="E69" s="42"/>
      <c r="F69" s="42"/>
      <c r="G69" s="42"/>
      <c r="H69" s="42"/>
      <c r="I69" s="42"/>
      <c r="J69" s="42"/>
      <c r="K69" s="42"/>
      <c r="L69" s="39"/>
      <c r="M69" s="39"/>
      <c r="N69" s="39"/>
    </row>
    <row r="70" spans="1:14" s="41" customFormat="1" ht="63" customHeight="1" x14ac:dyDescent="0.25">
      <c r="A70" s="138" t="s">
        <v>183</v>
      </c>
      <c r="B70" s="138"/>
      <c r="C70" s="138"/>
      <c r="D70" s="138"/>
      <c r="E70" s="138"/>
      <c r="F70" s="138"/>
      <c r="G70" s="138"/>
      <c r="H70" s="138"/>
      <c r="I70" s="138"/>
      <c r="J70" s="138"/>
      <c r="K70" s="138"/>
      <c r="L70" s="39"/>
      <c r="M70" s="39"/>
      <c r="N70" s="39"/>
    </row>
    <row r="71" spans="1:14" s="41" customFormat="1" ht="15.75" customHeight="1" x14ac:dyDescent="0.25">
      <c r="A71" s="46"/>
      <c r="B71" s="46"/>
      <c r="C71" s="46"/>
      <c r="D71" s="46"/>
      <c r="E71" s="46"/>
      <c r="F71" s="46"/>
      <c r="G71" s="46"/>
      <c r="H71" s="46"/>
      <c r="I71" s="46"/>
      <c r="J71" s="46"/>
      <c r="K71" s="46"/>
    </row>
  </sheetData>
  <mergeCells count="8">
    <mergeCell ref="A42:K42"/>
    <mergeCell ref="A58:K58"/>
    <mergeCell ref="A70:K70"/>
    <mergeCell ref="A5:K5"/>
    <mergeCell ref="A13:K13"/>
    <mergeCell ref="A16:K16"/>
    <mergeCell ref="A36:K36"/>
    <mergeCell ref="A39:K3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3"/>
  <sheetViews>
    <sheetView workbookViewId="0"/>
  </sheetViews>
  <sheetFormatPr defaultColWidth="9.140625" defaultRowHeight="15.75" x14ac:dyDescent="0.25"/>
  <cols>
    <col min="1" max="1" width="4.7109375" style="16" customWidth="1"/>
    <col min="2" max="2" width="15.5703125" style="16" customWidth="1"/>
    <col min="3" max="33" width="14.7109375" style="16" customWidth="1"/>
    <col min="34" max="54" width="10.7109375" style="16" customWidth="1"/>
    <col min="55" max="16384" width="9.140625" style="16"/>
  </cols>
  <sheetData>
    <row r="1" spans="1:13" ht="16.5" thickBot="1" x14ac:dyDescent="0.3"/>
    <row r="2" spans="1:13" ht="21" x14ac:dyDescent="0.35">
      <c r="B2" s="72" t="s">
        <v>121</v>
      </c>
      <c r="C2" s="74"/>
    </row>
    <row r="3" spans="1:13" ht="21.75" thickBot="1" x14ac:dyDescent="0.4">
      <c r="B3" s="75" t="s">
        <v>122</v>
      </c>
      <c r="C3" s="77"/>
    </row>
    <row r="5" spans="1:13" ht="63" customHeight="1" x14ac:dyDescent="0.25">
      <c r="A5" s="135" t="s">
        <v>184</v>
      </c>
      <c r="B5" s="135"/>
      <c r="C5" s="135"/>
      <c r="D5" s="135"/>
      <c r="E5" s="135"/>
      <c r="F5" s="135"/>
      <c r="G5" s="135"/>
      <c r="H5" s="135"/>
      <c r="I5" s="135"/>
      <c r="J5" s="135"/>
      <c r="K5" s="135"/>
    </row>
    <row r="7" spans="1:13" x14ac:dyDescent="0.25">
      <c r="C7" s="91" t="s">
        <v>21</v>
      </c>
      <c r="D7" s="92" t="s">
        <v>22</v>
      </c>
      <c r="E7" s="92"/>
      <c r="F7" s="92"/>
      <c r="G7" s="92" t="s">
        <v>20</v>
      </c>
      <c r="H7" s="93" t="s">
        <v>22</v>
      </c>
    </row>
    <row r="8" spans="1:13" x14ac:dyDescent="0.25">
      <c r="C8" s="127">
        <v>-0.6</v>
      </c>
      <c r="D8" s="118">
        <f t="array" ref="D8:D33">FREQUENCY('Historical Returns'!C6:C100,C8:C32)</f>
        <v>0</v>
      </c>
      <c r="E8" s="118"/>
      <c r="F8" s="118"/>
      <c r="G8" s="119"/>
      <c r="H8" s="120"/>
    </row>
    <row r="9" spans="1:13" x14ac:dyDescent="0.25">
      <c r="C9" s="127">
        <v>-0.55000000000000004</v>
      </c>
      <c r="D9" s="118">
        <v>0</v>
      </c>
      <c r="E9" s="118"/>
      <c r="F9" s="118"/>
      <c r="G9" s="121" t="str">
        <f t="shared" ref="G9:G32" si="0">C8*100&amp; "% to " &amp;C9*100&amp;"%"</f>
        <v>-60% to -55%</v>
      </c>
      <c r="H9" s="122">
        <f>D9</f>
        <v>0</v>
      </c>
      <c r="I9" s="22"/>
      <c r="J9" s="22"/>
      <c r="K9" s="22"/>
      <c r="L9" s="22"/>
      <c r="M9" s="22"/>
    </row>
    <row r="10" spans="1:13" x14ac:dyDescent="0.25">
      <c r="C10" s="127">
        <v>-0.5</v>
      </c>
      <c r="D10" s="118">
        <v>0</v>
      </c>
      <c r="E10" s="118"/>
      <c r="F10" s="118"/>
      <c r="G10" s="121" t="str">
        <f t="shared" si="0"/>
        <v>-55% to -50%</v>
      </c>
      <c r="H10" s="122">
        <f t="shared" ref="H10:H24" si="1">D10</f>
        <v>0</v>
      </c>
      <c r="I10" s="22"/>
      <c r="J10" s="22"/>
      <c r="K10" s="22"/>
      <c r="L10" s="22"/>
      <c r="M10" s="22"/>
    </row>
    <row r="11" spans="1:13" x14ac:dyDescent="0.25">
      <c r="C11" s="127">
        <v>-0.45</v>
      </c>
      <c r="D11" s="118">
        <v>0</v>
      </c>
      <c r="E11" s="118"/>
      <c r="F11" s="118"/>
      <c r="G11" s="121" t="str">
        <f t="shared" si="0"/>
        <v>-50% to -45%</v>
      </c>
      <c r="H11" s="122">
        <f t="shared" si="1"/>
        <v>0</v>
      </c>
      <c r="I11" s="22"/>
      <c r="J11" s="22"/>
      <c r="K11" s="22"/>
      <c r="L11" s="22"/>
      <c r="M11" s="22"/>
    </row>
    <row r="12" spans="1:13" x14ac:dyDescent="0.25">
      <c r="C12" s="127">
        <v>-0.4</v>
      </c>
      <c r="D12" s="118">
        <v>1</v>
      </c>
      <c r="E12" s="118"/>
      <c r="F12" s="118"/>
      <c r="G12" s="121" t="str">
        <f t="shared" si="0"/>
        <v>-45% to -40%</v>
      </c>
      <c r="H12" s="122">
        <f t="shared" si="1"/>
        <v>1</v>
      </c>
      <c r="I12" s="22"/>
      <c r="J12" s="22"/>
      <c r="K12" s="22"/>
      <c r="L12" s="22"/>
      <c r="M12" s="22"/>
    </row>
    <row r="13" spans="1:13" x14ac:dyDescent="0.25">
      <c r="C13" s="127">
        <v>-0.35</v>
      </c>
      <c r="D13" s="118">
        <v>2</v>
      </c>
      <c r="E13" s="118"/>
      <c r="F13" s="118"/>
      <c r="G13" s="121" t="str">
        <f t="shared" si="0"/>
        <v>-40% to -35%</v>
      </c>
      <c r="H13" s="122">
        <f t="shared" si="1"/>
        <v>2</v>
      </c>
      <c r="I13" s="22"/>
      <c r="J13" s="22"/>
      <c r="K13" s="22"/>
      <c r="L13" s="22"/>
      <c r="M13" s="22"/>
    </row>
    <row r="14" spans="1:13" x14ac:dyDescent="0.25">
      <c r="C14" s="127">
        <v>-0.3</v>
      </c>
      <c r="D14" s="118">
        <v>0</v>
      </c>
      <c r="E14" s="118"/>
      <c r="F14" s="118"/>
      <c r="G14" s="121" t="str">
        <f t="shared" si="0"/>
        <v>-35% to -30%</v>
      </c>
      <c r="H14" s="122">
        <f t="shared" si="1"/>
        <v>0</v>
      </c>
      <c r="I14" s="22"/>
      <c r="J14" s="22"/>
      <c r="K14" s="22"/>
      <c r="L14" s="22"/>
      <c r="M14" s="22"/>
    </row>
    <row r="15" spans="1:13" x14ac:dyDescent="0.25">
      <c r="C15" s="127">
        <v>-0.25</v>
      </c>
      <c r="D15" s="118">
        <v>1</v>
      </c>
      <c r="E15" s="118"/>
      <c r="F15" s="118"/>
      <c r="G15" s="121" t="str">
        <f t="shared" si="0"/>
        <v>-30% to -25%</v>
      </c>
      <c r="H15" s="122">
        <f t="shared" si="1"/>
        <v>1</v>
      </c>
      <c r="I15" s="22"/>
      <c r="J15" s="22"/>
      <c r="K15" s="22"/>
      <c r="L15" s="22"/>
      <c r="M15" s="22"/>
    </row>
    <row r="16" spans="1:13" x14ac:dyDescent="0.25">
      <c r="C16" s="127">
        <v>-0.2</v>
      </c>
      <c r="D16" s="118">
        <v>2</v>
      </c>
      <c r="E16" s="118"/>
      <c r="F16" s="118"/>
      <c r="G16" s="121" t="str">
        <f t="shared" si="0"/>
        <v>-25% to -20%</v>
      </c>
      <c r="H16" s="122">
        <f t="shared" si="1"/>
        <v>2</v>
      </c>
      <c r="I16" s="22"/>
      <c r="J16" s="22"/>
      <c r="K16" s="22"/>
      <c r="L16" s="22"/>
      <c r="M16" s="22"/>
    </row>
    <row r="17" spans="3:13" x14ac:dyDescent="0.25">
      <c r="C17" s="127">
        <v>-0.15</v>
      </c>
      <c r="D17" s="118">
        <v>0</v>
      </c>
      <c r="E17" s="118"/>
      <c r="F17" s="118"/>
      <c r="G17" s="121" t="str">
        <f t="shared" si="0"/>
        <v>-20% to -15%</v>
      </c>
      <c r="H17" s="122">
        <f t="shared" si="1"/>
        <v>0</v>
      </c>
      <c r="I17" s="22"/>
      <c r="J17" s="22"/>
      <c r="K17" s="22"/>
      <c r="L17" s="22"/>
      <c r="M17" s="22"/>
    </row>
    <row r="18" spans="3:13" x14ac:dyDescent="0.25">
      <c r="C18" s="127">
        <v>-0.1</v>
      </c>
      <c r="D18" s="118">
        <v>5</v>
      </c>
      <c r="E18" s="118"/>
      <c r="F18" s="118"/>
      <c r="G18" s="121" t="str">
        <f t="shared" si="0"/>
        <v>-15% to -10%</v>
      </c>
      <c r="H18" s="122">
        <f t="shared" si="1"/>
        <v>5</v>
      </c>
      <c r="I18" s="22"/>
      <c r="J18" s="22"/>
      <c r="K18" s="22"/>
      <c r="L18" s="22"/>
      <c r="M18" s="22"/>
    </row>
    <row r="19" spans="3:13" x14ac:dyDescent="0.25">
      <c r="C19" s="127">
        <v>-0.05</v>
      </c>
      <c r="D19" s="118">
        <v>8</v>
      </c>
      <c r="E19" s="118"/>
      <c r="F19" s="118"/>
      <c r="G19" s="121" t="str">
        <f t="shared" si="0"/>
        <v>-10% to -5%</v>
      </c>
      <c r="H19" s="122">
        <f t="shared" si="1"/>
        <v>8</v>
      </c>
      <c r="I19" s="22"/>
      <c r="J19" s="22"/>
      <c r="K19" s="22"/>
      <c r="L19" s="22"/>
      <c r="M19" s="22"/>
    </row>
    <row r="20" spans="3:13" x14ac:dyDescent="0.25">
      <c r="C20" s="127">
        <v>0</v>
      </c>
      <c r="D20" s="118">
        <v>6</v>
      </c>
      <c r="E20" s="118"/>
      <c r="F20" s="118"/>
      <c r="G20" s="121" t="str">
        <f t="shared" si="0"/>
        <v>-5% to 0%</v>
      </c>
      <c r="H20" s="122">
        <f t="shared" si="1"/>
        <v>6</v>
      </c>
      <c r="I20" s="22"/>
      <c r="J20" s="22"/>
      <c r="K20" s="22"/>
      <c r="L20" s="22"/>
      <c r="M20" s="22"/>
    </row>
    <row r="21" spans="3:13" x14ac:dyDescent="0.25">
      <c r="C21" s="127">
        <v>0.05</v>
      </c>
      <c r="D21" s="118">
        <v>6</v>
      </c>
      <c r="E21" s="118"/>
      <c r="F21" s="118"/>
      <c r="G21" s="121" t="str">
        <f t="shared" si="0"/>
        <v>0% to 5%</v>
      </c>
      <c r="H21" s="122">
        <f t="shared" si="1"/>
        <v>6</v>
      </c>
      <c r="I21" s="22"/>
      <c r="J21" s="22"/>
      <c r="K21" s="22"/>
      <c r="L21" s="22"/>
      <c r="M21" s="22"/>
    </row>
    <row r="22" spans="3:13" x14ac:dyDescent="0.25">
      <c r="C22" s="127">
        <v>0.1</v>
      </c>
      <c r="D22" s="118">
        <v>8</v>
      </c>
      <c r="E22" s="118"/>
      <c r="F22" s="118"/>
      <c r="G22" s="121" t="str">
        <f t="shared" si="0"/>
        <v>5% to 10%</v>
      </c>
      <c r="H22" s="122">
        <f t="shared" si="1"/>
        <v>8</v>
      </c>
      <c r="I22" s="22"/>
      <c r="J22" s="22"/>
      <c r="K22" s="22"/>
      <c r="L22" s="22"/>
      <c r="M22" s="22"/>
    </row>
    <row r="23" spans="3:13" x14ac:dyDescent="0.25">
      <c r="C23" s="127">
        <v>0.15</v>
      </c>
      <c r="D23" s="118">
        <v>9</v>
      </c>
      <c r="E23" s="118"/>
      <c r="F23" s="118"/>
      <c r="G23" s="121" t="str">
        <f t="shared" si="0"/>
        <v>10% to 15%</v>
      </c>
      <c r="H23" s="122">
        <f t="shared" si="1"/>
        <v>9</v>
      </c>
      <c r="I23" s="22"/>
      <c r="J23" s="22"/>
      <c r="K23" s="22"/>
      <c r="L23" s="22"/>
      <c r="M23" s="22"/>
    </row>
    <row r="24" spans="3:13" x14ac:dyDescent="0.25">
      <c r="C24" s="127">
        <v>0.2</v>
      </c>
      <c r="D24" s="118">
        <v>12</v>
      </c>
      <c r="E24" s="118"/>
      <c r="F24" s="118"/>
      <c r="G24" s="121" t="str">
        <f t="shared" si="0"/>
        <v>15% to 20%</v>
      </c>
      <c r="H24" s="122">
        <f t="shared" si="1"/>
        <v>12</v>
      </c>
      <c r="I24" s="22"/>
      <c r="J24" s="22"/>
      <c r="K24" s="22"/>
      <c r="L24" s="22"/>
      <c r="M24" s="22"/>
    </row>
    <row r="25" spans="3:13" x14ac:dyDescent="0.25">
      <c r="C25" s="127">
        <v>0.25</v>
      </c>
      <c r="D25" s="118">
        <v>10</v>
      </c>
      <c r="E25" s="118"/>
      <c r="F25" s="118"/>
      <c r="G25" s="121" t="str">
        <f t="shared" si="0"/>
        <v>20% to 25%</v>
      </c>
      <c r="H25" s="122">
        <f t="shared" ref="H25:H32" si="2">D25</f>
        <v>10</v>
      </c>
      <c r="I25" s="22"/>
      <c r="J25" s="22"/>
      <c r="K25" s="22"/>
      <c r="L25" s="22"/>
      <c r="M25" s="22"/>
    </row>
    <row r="26" spans="3:13" x14ac:dyDescent="0.25">
      <c r="C26" s="127">
        <v>0.3</v>
      </c>
      <c r="D26" s="118">
        <v>5</v>
      </c>
      <c r="E26" s="118"/>
      <c r="F26" s="118"/>
      <c r="G26" s="121" t="str">
        <f t="shared" si="0"/>
        <v>25% to 30%</v>
      </c>
      <c r="H26" s="122">
        <f t="shared" si="2"/>
        <v>5</v>
      </c>
      <c r="I26" s="22"/>
      <c r="J26" s="22"/>
      <c r="K26" s="22"/>
      <c r="L26" s="22"/>
      <c r="M26" s="22"/>
    </row>
    <row r="27" spans="3:13" x14ac:dyDescent="0.25">
      <c r="C27" s="127">
        <v>0.35</v>
      </c>
      <c r="D27" s="118">
        <v>11</v>
      </c>
      <c r="E27" s="118"/>
      <c r="F27" s="118"/>
      <c r="G27" s="121" t="str">
        <f t="shared" si="0"/>
        <v>30% to 35%</v>
      </c>
      <c r="H27" s="122">
        <f t="shared" si="2"/>
        <v>11</v>
      </c>
      <c r="I27" s="22"/>
      <c r="J27" s="22"/>
      <c r="K27" s="22"/>
      <c r="L27" s="22"/>
      <c r="M27" s="22"/>
    </row>
    <row r="28" spans="3:13" x14ac:dyDescent="0.25">
      <c r="C28" s="127">
        <v>0.4</v>
      </c>
      <c r="D28" s="118">
        <v>4</v>
      </c>
      <c r="E28" s="118"/>
      <c r="F28" s="118"/>
      <c r="G28" s="121" t="str">
        <f t="shared" si="0"/>
        <v>35% to 40%</v>
      </c>
      <c r="H28" s="122">
        <f t="shared" si="2"/>
        <v>4</v>
      </c>
      <c r="I28" s="22"/>
      <c r="J28" s="22"/>
      <c r="K28" s="22"/>
      <c r="L28" s="22"/>
      <c r="M28" s="22"/>
    </row>
    <row r="29" spans="3:13" x14ac:dyDescent="0.25">
      <c r="C29" s="127">
        <v>0.45</v>
      </c>
      <c r="D29" s="118">
        <v>2</v>
      </c>
      <c r="E29" s="118"/>
      <c r="F29" s="118"/>
      <c r="G29" s="121" t="str">
        <f t="shared" si="0"/>
        <v>40% to 45%</v>
      </c>
      <c r="H29" s="122">
        <f t="shared" si="2"/>
        <v>2</v>
      </c>
      <c r="I29" s="22"/>
      <c r="J29" s="22"/>
      <c r="K29" s="22"/>
      <c r="L29" s="22"/>
      <c r="M29" s="22"/>
    </row>
    <row r="30" spans="3:13" x14ac:dyDescent="0.25">
      <c r="C30" s="127">
        <v>0.5</v>
      </c>
      <c r="D30" s="118">
        <v>1</v>
      </c>
      <c r="E30" s="118"/>
      <c r="F30" s="118"/>
      <c r="G30" s="121" t="str">
        <f t="shared" si="0"/>
        <v>45% to 50%</v>
      </c>
      <c r="H30" s="122">
        <f t="shared" si="2"/>
        <v>1</v>
      </c>
      <c r="I30" s="22"/>
      <c r="J30" s="22"/>
      <c r="K30" s="22"/>
      <c r="L30" s="22"/>
      <c r="M30" s="22"/>
    </row>
    <row r="31" spans="3:13" x14ac:dyDescent="0.25">
      <c r="C31" s="127">
        <v>0.55000000000000004</v>
      </c>
      <c r="D31" s="118">
        <v>2</v>
      </c>
      <c r="E31" s="118"/>
      <c r="F31" s="118"/>
      <c r="G31" s="121" t="str">
        <f t="shared" si="0"/>
        <v>50% to 55%</v>
      </c>
      <c r="H31" s="122">
        <f t="shared" si="2"/>
        <v>2</v>
      </c>
      <c r="I31" s="22"/>
      <c r="J31" s="22"/>
      <c r="K31" s="22"/>
      <c r="L31" s="22"/>
      <c r="M31" s="22"/>
    </row>
    <row r="32" spans="3:13" x14ac:dyDescent="0.25">
      <c r="C32" s="128">
        <v>0.6</v>
      </c>
      <c r="D32" s="123">
        <v>0</v>
      </c>
      <c r="E32" s="123"/>
      <c r="F32" s="123"/>
      <c r="G32" s="124" t="str">
        <f t="shared" si="0"/>
        <v>55% to 60%</v>
      </c>
      <c r="H32" s="125">
        <f t="shared" si="2"/>
        <v>0</v>
      </c>
      <c r="I32" s="22"/>
      <c r="J32" s="22"/>
      <c r="K32" s="22"/>
      <c r="L32" s="22"/>
      <c r="M32" s="22"/>
    </row>
    <row r="33" spans="1:13" x14ac:dyDescent="0.25">
      <c r="C33" s="44"/>
      <c r="D33" s="115">
        <v>0</v>
      </c>
      <c r="E33" s="115"/>
      <c r="F33" s="115"/>
      <c r="G33" s="126"/>
      <c r="H33" s="115"/>
      <c r="I33" s="22"/>
      <c r="J33" s="22"/>
      <c r="K33" s="22"/>
      <c r="L33" s="22"/>
      <c r="M33" s="22"/>
    </row>
    <row r="34" spans="1:13" s="41" customFormat="1" x14ac:dyDescent="0.25">
      <c r="A34" s="38" t="s">
        <v>19</v>
      </c>
      <c r="B34" s="39"/>
      <c r="C34" s="39"/>
      <c r="D34" s="39"/>
      <c r="E34" s="40"/>
      <c r="F34" s="39"/>
      <c r="G34" s="39"/>
      <c r="H34" s="39"/>
      <c r="I34" s="39"/>
      <c r="J34" s="39"/>
      <c r="K34" s="39"/>
    </row>
    <row r="35" spans="1:13" s="41" customFormat="1" ht="31.5" customHeight="1" x14ac:dyDescent="0.25">
      <c r="A35" s="138" t="s">
        <v>23</v>
      </c>
      <c r="B35" s="138"/>
      <c r="C35" s="138"/>
      <c r="D35" s="138"/>
      <c r="E35" s="138"/>
      <c r="F35" s="138"/>
      <c r="G35" s="138"/>
      <c r="H35" s="138"/>
      <c r="I35" s="138"/>
      <c r="J35" s="138"/>
      <c r="K35" s="138"/>
    </row>
    <row r="36" spans="1:13" s="41" customFormat="1" x14ac:dyDescent="0.25">
      <c r="B36" s="139" t="s">
        <v>24</v>
      </c>
      <c r="C36" s="139"/>
      <c r="D36" s="139"/>
      <c r="E36" s="139"/>
      <c r="F36" s="139"/>
      <c r="G36" s="139"/>
      <c r="H36" s="139"/>
      <c r="I36" s="139"/>
      <c r="J36" s="139"/>
      <c r="K36" s="139"/>
    </row>
    <row r="37" spans="1:13" s="41" customFormat="1" ht="31.5" customHeight="1" x14ac:dyDescent="0.25">
      <c r="B37" s="137" t="s">
        <v>25</v>
      </c>
      <c r="C37" s="137"/>
      <c r="D37" s="137"/>
      <c r="E37" s="137"/>
      <c r="F37" s="137"/>
      <c r="G37" s="137"/>
      <c r="H37" s="137"/>
      <c r="I37" s="137"/>
      <c r="J37" s="137"/>
      <c r="K37" s="137"/>
    </row>
    <row r="38" spans="1:13" s="41" customFormat="1" x14ac:dyDescent="0.25">
      <c r="B38" s="139" t="s">
        <v>136</v>
      </c>
      <c r="C38" s="139"/>
      <c r="D38" s="139"/>
      <c r="E38" s="139"/>
      <c r="F38" s="139"/>
      <c r="G38" s="139"/>
      <c r="H38" s="139"/>
      <c r="I38" s="139"/>
      <c r="J38" s="139"/>
      <c r="K38" s="139"/>
    </row>
    <row r="39" spans="1:13" s="41" customFormat="1" ht="31.5" customHeight="1" x14ac:dyDescent="0.25">
      <c r="B39" s="137" t="s">
        <v>137</v>
      </c>
      <c r="C39" s="137"/>
      <c r="D39" s="137"/>
      <c r="E39" s="137"/>
      <c r="F39" s="137"/>
      <c r="G39" s="137"/>
      <c r="H39" s="137"/>
      <c r="I39" s="137"/>
      <c r="J39" s="137"/>
      <c r="K39" s="137"/>
    </row>
    <row r="40" spans="1:13" s="41" customFormat="1" ht="31.5" customHeight="1" x14ac:dyDescent="0.25">
      <c r="B40" s="137" t="s">
        <v>27</v>
      </c>
      <c r="C40" s="137"/>
      <c r="D40" s="137"/>
      <c r="E40" s="137"/>
      <c r="F40" s="137"/>
      <c r="G40" s="137"/>
      <c r="H40" s="137"/>
      <c r="I40" s="137"/>
      <c r="J40" s="137"/>
      <c r="K40" s="137"/>
    </row>
    <row r="41" spans="1:13" s="41" customFormat="1" x14ac:dyDescent="0.25"/>
    <row r="42" spans="1:13" s="41" customFormat="1" x14ac:dyDescent="0.25">
      <c r="A42" s="139" t="s">
        <v>26</v>
      </c>
      <c r="B42" s="139"/>
      <c r="C42" s="139"/>
      <c r="D42" s="139"/>
      <c r="E42" s="139"/>
      <c r="F42" s="139"/>
      <c r="G42" s="139"/>
      <c r="H42" s="139"/>
      <c r="I42" s="139"/>
      <c r="J42" s="139"/>
      <c r="K42" s="139"/>
    </row>
    <row r="43" spans="1:13" s="41" customFormat="1" x14ac:dyDescent="0.25"/>
    <row r="44" spans="1:13" s="41" customFormat="1" x14ac:dyDescent="0.25"/>
    <row r="45" spans="1:13" s="41" customFormat="1" x14ac:dyDescent="0.25"/>
    <row r="46" spans="1:13" s="41" customFormat="1" x14ac:dyDescent="0.25"/>
    <row r="47" spans="1:13" s="41" customFormat="1" x14ac:dyDescent="0.25"/>
    <row r="48" spans="1:13" s="41" customFormat="1" x14ac:dyDescent="0.25"/>
    <row r="49" spans="1:11" s="41" customFormat="1" x14ac:dyDescent="0.25"/>
    <row r="50" spans="1:11" s="41" customFormat="1" x14ac:dyDescent="0.25"/>
    <row r="51" spans="1:11" s="41" customFormat="1" x14ac:dyDescent="0.25"/>
    <row r="52" spans="1:11" s="41" customFormat="1" x14ac:dyDescent="0.25"/>
    <row r="53" spans="1:11" s="41" customFormat="1" x14ac:dyDescent="0.25"/>
    <row r="54" spans="1:11" s="41" customFormat="1" x14ac:dyDescent="0.25"/>
    <row r="55" spans="1:11" s="41" customFormat="1" x14ac:dyDescent="0.25"/>
    <row r="56" spans="1:11" s="41" customFormat="1" x14ac:dyDescent="0.25"/>
    <row r="57" spans="1:11" s="41" customFormat="1" x14ac:dyDescent="0.25"/>
    <row r="59" spans="1:11" ht="47.25" customHeight="1" x14ac:dyDescent="0.25">
      <c r="A59" s="135" t="s">
        <v>34</v>
      </c>
      <c r="B59" s="135"/>
      <c r="C59" s="135"/>
      <c r="D59" s="135"/>
      <c r="E59" s="135"/>
      <c r="F59" s="135"/>
      <c r="G59" s="135"/>
      <c r="H59" s="135"/>
      <c r="I59" s="135"/>
      <c r="J59" s="135"/>
      <c r="K59" s="135"/>
    </row>
    <row r="86" spans="1:11" s="41" customFormat="1" x14ac:dyDescent="0.25">
      <c r="A86" s="38" t="s">
        <v>19</v>
      </c>
      <c r="B86" s="39"/>
      <c r="C86" s="39"/>
      <c r="D86" s="39"/>
      <c r="E86" s="40"/>
      <c r="F86" s="39"/>
      <c r="G86" s="39"/>
      <c r="H86" s="39"/>
      <c r="I86" s="39"/>
      <c r="J86" s="39"/>
      <c r="K86" s="39"/>
    </row>
    <row r="87" spans="1:11" s="41" customFormat="1" ht="63" customHeight="1" x14ac:dyDescent="0.25">
      <c r="A87" s="138" t="s">
        <v>126</v>
      </c>
      <c r="B87" s="138"/>
      <c r="C87" s="138"/>
      <c r="D87" s="138"/>
      <c r="E87" s="138"/>
      <c r="F87" s="138"/>
      <c r="G87" s="138"/>
      <c r="H87" s="138"/>
      <c r="I87" s="138"/>
      <c r="J87" s="138"/>
      <c r="K87" s="138"/>
    </row>
    <row r="88" spans="1:11" s="41" customFormat="1" x14ac:dyDescent="0.25"/>
    <row r="90" spans="1:11" ht="31.5" customHeight="1" x14ac:dyDescent="0.25">
      <c r="A90" s="135" t="s">
        <v>138</v>
      </c>
      <c r="B90" s="135"/>
      <c r="C90" s="135"/>
      <c r="D90" s="135"/>
      <c r="E90" s="135"/>
      <c r="F90" s="135"/>
      <c r="G90" s="135"/>
      <c r="H90" s="135"/>
      <c r="I90" s="135"/>
      <c r="J90" s="135"/>
      <c r="K90" s="135"/>
    </row>
    <row r="91" spans="1:11" s="22" customFormat="1" ht="15.75" customHeight="1" x14ac:dyDescent="0.25">
      <c r="A91" s="56"/>
      <c r="B91" s="56"/>
      <c r="C91" s="56"/>
      <c r="D91" s="56"/>
      <c r="E91" s="56"/>
      <c r="F91" s="56"/>
      <c r="G91" s="56"/>
      <c r="H91" s="56"/>
      <c r="I91" s="56"/>
      <c r="J91" s="56"/>
      <c r="K91" s="56"/>
    </row>
    <row r="92" spans="1:11" s="22" customFormat="1" ht="31.5" customHeight="1" x14ac:dyDescent="0.25">
      <c r="A92" s="135" t="s">
        <v>76</v>
      </c>
      <c r="B92" s="135"/>
      <c r="C92" s="135"/>
      <c r="D92" s="135"/>
      <c r="E92" s="135"/>
      <c r="F92" s="135"/>
      <c r="G92" s="135"/>
      <c r="H92" s="135"/>
      <c r="I92" s="135"/>
      <c r="J92" s="135"/>
      <c r="K92" s="135"/>
    </row>
    <row r="93" spans="1:11" s="22" customFormat="1" ht="15.75" customHeight="1" x14ac:dyDescent="0.25">
      <c r="A93" s="56"/>
      <c r="B93" s="56"/>
      <c r="C93" s="56"/>
      <c r="D93" s="56"/>
      <c r="E93" s="56"/>
      <c r="F93" s="56"/>
      <c r="G93" s="56"/>
      <c r="H93" s="56"/>
      <c r="I93" s="56"/>
      <c r="J93" s="56"/>
      <c r="K93" s="56"/>
    </row>
    <row r="94" spans="1:11" s="41" customFormat="1" x14ac:dyDescent="0.25">
      <c r="A94" s="38" t="s">
        <v>19</v>
      </c>
      <c r="B94" s="39"/>
      <c r="C94" s="39"/>
      <c r="D94" s="39"/>
      <c r="E94" s="40"/>
      <c r="F94" s="39"/>
      <c r="G94" s="39"/>
      <c r="H94" s="39"/>
      <c r="I94" s="39"/>
      <c r="J94" s="39"/>
      <c r="K94" s="39"/>
    </row>
    <row r="95" spans="1:11" s="41" customFormat="1" ht="15.75" customHeight="1" x14ac:dyDescent="0.25">
      <c r="A95" s="138" t="s">
        <v>85</v>
      </c>
      <c r="B95" s="138"/>
      <c r="C95" s="138"/>
      <c r="D95" s="138"/>
      <c r="E95" s="138"/>
      <c r="F95" s="138"/>
      <c r="G95" s="138"/>
      <c r="H95" s="138"/>
      <c r="I95" s="138"/>
      <c r="J95" s="138"/>
      <c r="K95" s="138"/>
    </row>
    <row r="96" spans="1:11" s="41" customFormat="1" ht="15.75" customHeight="1" x14ac:dyDescent="0.25">
      <c r="A96" s="57"/>
      <c r="B96" s="57"/>
      <c r="C96" s="57"/>
      <c r="D96" s="57"/>
      <c r="E96" s="57"/>
      <c r="F96" s="57"/>
      <c r="G96" s="57"/>
      <c r="H96" s="57"/>
      <c r="I96" s="57"/>
      <c r="J96" s="57"/>
      <c r="K96" s="57"/>
    </row>
    <row r="97" spans="1:11" s="41" customFormat="1" ht="15.75" customHeight="1" x14ac:dyDescent="0.25">
      <c r="A97" s="57"/>
      <c r="B97" s="57"/>
      <c r="C97" s="57"/>
      <c r="D97" s="57"/>
      <c r="E97" s="57"/>
      <c r="F97" s="57"/>
      <c r="G97" s="57"/>
      <c r="H97" s="57"/>
      <c r="I97" s="57"/>
      <c r="J97" s="57"/>
      <c r="K97" s="57"/>
    </row>
    <row r="98" spans="1:11" s="41" customFormat="1" ht="15.75" customHeight="1" x14ac:dyDescent="0.25">
      <c r="A98" s="57"/>
      <c r="B98" s="57"/>
      <c r="C98" s="57"/>
      <c r="D98" s="57"/>
      <c r="E98" s="57"/>
      <c r="F98" s="57"/>
      <c r="G98" s="57"/>
      <c r="H98" s="57"/>
      <c r="I98" s="57"/>
      <c r="J98" s="57"/>
      <c r="K98" s="57"/>
    </row>
    <row r="99" spans="1:11" s="41" customFormat="1" ht="15.75" customHeight="1" x14ac:dyDescent="0.25">
      <c r="A99" s="57"/>
      <c r="B99" s="57"/>
      <c r="C99" s="57"/>
      <c r="D99" s="57"/>
      <c r="E99" s="57"/>
      <c r="F99" s="57"/>
      <c r="G99" s="57"/>
      <c r="H99" s="57"/>
      <c r="I99" s="57"/>
      <c r="J99" s="57"/>
      <c r="K99" s="57"/>
    </row>
    <row r="100" spans="1:11" s="41" customFormat="1" ht="15.75" customHeight="1" x14ac:dyDescent="0.25">
      <c r="A100" s="57"/>
      <c r="B100" s="57"/>
      <c r="C100" s="57"/>
      <c r="D100" s="57"/>
      <c r="E100" s="57"/>
      <c r="F100" s="57"/>
      <c r="G100" s="57"/>
      <c r="H100" s="57"/>
      <c r="I100" s="57"/>
      <c r="J100" s="57"/>
      <c r="K100" s="57"/>
    </row>
    <row r="101" spans="1:11" s="41" customFormat="1" ht="15.75" customHeight="1" x14ac:dyDescent="0.25">
      <c r="A101" s="57"/>
      <c r="B101" s="57"/>
      <c r="C101" s="57"/>
      <c r="D101" s="57"/>
      <c r="E101" s="57"/>
      <c r="F101" s="57"/>
      <c r="G101" s="57"/>
      <c r="H101" s="57"/>
      <c r="I101" s="57"/>
      <c r="J101" s="57"/>
      <c r="K101" s="57"/>
    </row>
    <row r="102" spans="1:11" s="41" customFormat="1" ht="15.75" customHeight="1" x14ac:dyDescent="0.25">
      <c r="A102" s="57"/>
      <c r="B102" s="57"/>
      <c r="C102" s="57"/>
      <c r="D102" s="57"/>
      <c r="E102" s="57"/>
      <c r="F102" s="57"/>
      <c r="G102" s="57"/>
      <c r="H102" s="57"/>
      <c r="I102" s="57"/>
      <c r="J102" s="57"/>
      <c r="K102" s="57"/>
    </row>
    <row r="103" spans="1:11" s="41" customFormat="1" ht="15.75" customHeight="1" x14ac:dyDescent="0.25">
      <c r="A103" s="57"/>
      <c r="B103" s="57"/>
      <c r="C103" s="57"/>
      <c r="D103" s="57"/>
      <c r="E103" s="57"/>
      <c r="F103" s="57"/>
      <c r="G103" s="57"/>
      <c r="H103" s="57"/>
      <c r="I103" s="57"/>
      <c r="J103" s="57"/>
      <c r="K103" s="57"/>
    </row>
    <row r="104" spans="1:11" s="41" customFormat="1" ht="15.75" customHeight="1" x14ac:dyDescent="0.25">
      <c r="A104" s="57"/>
      <c r="B104" s="57"/>
      <c r="C104" s="57"/>
      <c r="D104" s="57"/>
      <c r="E104" s="57"/>
      <c r="F104" s="57"/>
      <c r="G104" s="57"/>
      <c r="H104" s="57"/>
      <c r="I104" s="57"/>
      <c r="J104" s="57"/>
      <c r="K104" s="57"/>
    </row>
    <row r="105" spans="1:11" s="41" customFormat="1" ht="15.75" customHeight="1" x14ac:dyDescent="0.25">
      <c r="A105" s="57"/>
      <c r="B105" s="57"/>
      <c r="C105" s="57"/>
      <c r="D105" s="57"/>
      <c r="E105" s="57"/>
      <c r="F105" s="57"/>
      <c r="G105" s="57"/>
      <c r="H105" s="57"/>
      <c r="I105" s="57"/>
      <c r="J105" s="57"/>
      <c r="K105" s="57"/>
    </row>
    <row r="106" spans="1:11" s="41" customFormat="1" ht="15.75" customHeight="1" x14ac:dyDescent="0.25">
      <c r="A106" s="57"/>
      <c r="B106" s="57"/>
      <c r="C106" s="57"/>
      <c r="D106" s="57"/>
      <c r="E106" s="57"/>
      <c r="F106" s="57"/>
      <c r="G106" s="57"/>
      <c r="H106" s="57"/>
      <c r="I106" s="57"/>
      <c r="J106" s="57"/>
      <c r="K106" s="57"/>
    </row>
    <row r="107" spans="1:11" s="41" customFormat="1" ht="15.75" customHeight="1" x14ac:dyDescent="0.25">
      <c r="A107" s="57"/>
      <c r="B107" s="57"/>
      <c r="C107" s="57"/>
      <c r="D107" s="57"/>
      <c r="E107" s="57"/>
      <c r="F107" s="57"/>
      <c r="G107" s="57"/>
      <c r="H107" s="57"/>
      <c r="I107" s="57"/>
      <c r="J107" s="57"/>
      <c r="K107" s="57"/>
    </row>
    <row r="108" spans="1:11" s="41" customFormat="1" ht="15.75" customHeight="1" x14ac:dyDescent="0.25">
      <c r="A108" s="138" t="s">
        <v>109</v>
      </c>
      <c r="B108" s="138"/>
      <c r="C108" s="138"/>
      <c r="D108" s="138"/>
      <c r="E108" s="138"/>
      <c r="F108" s="138"/>
      <c r="G108" s="138"/>
      <c r="H108" s="138"/>
      <c r="I108" s="138"/>
      <c r="J108" s="138"/>
      <c r="K108" s="138"/>
    </row>
    <row r="109" spans="1:11" s="41" customFormat="1" ht="15.75" customHeight="1" x14ac:dyDescent="0.25">
      <c r="A109" s="57"/>
      <c r="B109" s="57"/>
      <c r="C109" s="57"/>
      <c r="D109" s="57"/>
      <c r="E109" s="57"/>
      <c r="F109" s="57"/>
      <c r="G109" s="57"/>
      <c r="H109" s="57"/>
      <c r="I109" s="57"/>
      <c r="J109" s="57"/>
      <c r="K109" s="57"/>
    </row>
    <row r="110" spans="1:11" s="41" customFormat="1" ht="15.75" customHeight="1" x14ac:dyDescent="0.25">
      <c r="A110" s="57"/>
      <c r="B110" s="57"/>
      <c r="C110" s="57"/>
      <c r="D110" s="57"/>
      <c r="E110" s="57"/>
      <c r="F110" s="57"/>
      <c r="G110" s="57"/>
      <c r="H110" s="57"/>
      <c r="I110" s="57"/>
      <c r="J110" s="57"/>
      <c r="K110" s="57"/>
    </row>
    <row r="111" spans="1:11" s="41" customFormat="1" ht="15.75" customHeight="1" x14ac:dyDescent="0.25">
      <c r="A111" s="57"/>
      <c r="B111" s="57"/>
      <c r="C111" s="57"/>
      <c r="D111" s="57"/>
      <c r="E111" s="57"/>
      <c r="F111" s="57"/>
      <c r="G111" s="57"/>
      <c r="H111" s="57"/>
      <c r="I111" s="57"/>
      <c r="J111" s="57"/>
      <c r="K111" s="57"/>
    </row>
    <row r="112" spans="1:11" s="41" customFormat="1" ht="15.75" customHeight="1" x14ac:dyDescent="0.25">
      <c r="A112" s="57"/>
      <c r="B112" s="57"/>
      <c r="C112" s="57"/>
      <c r="D112" s="57"/>
      <c r="E112" s="57"/>
      <c r="F112" s="57"/>
      <c r="G112" s="57"/>
      <c r="H112" s="57"/>
      <c r="I112" s="57"/>
      <c r="J112" s="57"/>
      <c r="K112" s="57"/>
    </row>
    <row r="113" spans="1:11" s="41" customFormat="1" ht="15.75" customHeight="1" x14ac:dyDescent="0.25">
      <c r="A113" s="57"/>
      <c r="B113" s="57"/>
      <c r="C113" s="57"/>
      <c r="D113" s="57"/>
      <c r="E113" s="57"/>
      <c r="F113" s="57"/>
      <c r="G113" s="57"/>
      <c r="H113" s="57"/>
      <c r="I113" s="57"/>
      <c r="J113" s="57"/>
      <c r="K113" s="57"/>
    </row>
    <row r="114" spans="1:11" s="41" customFormat="1" ht="15.75" customHeight="1" x14ac:dyDescent="0.25">
      <c r="A114" s="57"/>
      <c r="B114" s="57"/>
      <c r="C114" s="57"/>
      <c r="D114" s="57"/>
      <c r="E114" s="57"/>
      <c r="F114" s="57"/>
      <c r="G114" s="57"/>
      <c r="H114" s="57"/>
      <c r="I114" s="57"/>
      <c r="J114" s="57"/>
      <c r="K114" s="57"/>
    </row>
    <row r="115" spans="1:11" s="41" customFormat="1" ht="15.75" customHeight="1" x14ac:dyDescent="0.25">
      <c r="A115" s="57"/>
      <c r="B115" s="57"/>
      <c r="C115" s="57"/>
      <c r="D115" s="57"/>
      <c r="E115" s="57"/>
      <c r="F115" s="57"/>
      <c r="G115" s="57"/>
      <c r="H115" s="57"/>
      <c r="I115" s="57"/>
      <c r="J115" s="57"/>
      <c r="K115" s="57"/>
    </row>
    <row r="116" spans="1:11" s="41" customFormat="1" ht="15.75" customHeight="1" x14ac:dyDescent="0.25">
      <c r="A116" s="57"/>
      <c r="B116" s="57"/>
      <c r="C116" s="57"/>
      <c r="D116" s="57"/>
      <c r="E116" s="57"/>
      <c r="F116" s="57"/>
      <c r="G116" s="57"/>
      <c r="H116" s="57"/>
      <c r="I116" s="57"/>
      <c r="J116" s="57"/>
      <c r="K116" s="57"/>
    </row>
    <row r="117" spans="1:11" s="41" customFormat="1" ht="15.75" customHeight="1" x14ac:dyDescent="0.25">
      <c r="A117" s="57"/>
      <c r="B117" s="57"/>
      <c r="C117" s="57"/>
      <c r="D117" s="57"/>
      <c r="E117" s="57"/>
      <c r="F117" s="57"/>
      <c r="G117" s="57"/>
      <c r="H117" s="57"/>
      <c r="I117" s="57"/>
      <c r="J117" s="57"/>
      <c r="K117" s="57"/>
    </row>
    <row r="118" spans="1:11" s="41" customFormat="1" ht="15.75" customHeight="1" x14ac:dyDescent="0.25">
      <c r="A118" s="57"/>
      <c r="B118" s="57"/>
      <c r="C118" s="57"/>
      <c r="D118" s="57"/>
      <c r="E118" s="57"/>
      <c r="F118" s="57"/>
      <c r="G118" s="57"/>
      <c r="H118" s="57"/>
      <c r="I118" s="57"/>
      <c r="J118" s="57"/>
      <c r="K118" s="57"/>
    </row>
    <row r="119" spans="1:11" s="41" customFormat="1" ht="15.75" customHeight="1" x14ac:dyDescent="0.25">
      <c r="A119" s="57"/>
      <c r="B119" s="57"/>
      <c r="C119" s="57"/>
      <c r="D119" s="57"/>
      <c r="E119" s="57"/>
      <c r="F119" s="57"/>
      <c r="G119" s="57"/>
      <c r="H119" s="57"/>
      <c r="I119" s="57"/>
      <c r="J119" s="57"/>
      <c r="K119" s="57"/>
    </row>
    <row r="120" spans="1:11" s="41" customFormat="1" ht="15.75" customHeight="1" x14ac:dyDescent="0.25">
      <c r="A120" s="57"/>
      <c r="B120" s="57"/>
      <c r="C120" s="57"/>
      <c r="D120" s="57"/>
      <c r="E120" s="57"/>
      <c r="F120" s="57"/>
      <c r="G120" s="57"/>
      <c r="H120" s="57"/>
      <c r="I120" s="57"/>
      <c r="J120" s="57"/>
      <c r="K120" s="57"/>
    </row>
    <row r="121" spans="1:11" s="41" customFormat="1" ht="15.75" customHeight="1" x14ac:dyDescent="0.25">
      <c r="A121" s="57"/>
      <c r="B121" s="57"/>
      <c r="C121" s="57"/>
      <c r="D121" s="57"/>
      <c r="E121" s="57"/>
      <c r="F121" s="57"/>
      <c r="G121" s="57"/>
      <c r="H121" s="57"/>
      <c r="I121" s="57"/>
      <c r="J121" s="57"/>
      <c r="K121" s="57"/>
    </row>
    <row r="122" spans="1:11" s="41" customFormat="1" ht="15.75" customHeight="1" x14ac:dyDescent="0.25">
      <c r="A122" s="57"/>
      <c r="B122" s="57"/>
      <c r="C122" s="57"/>
      <c r="D122" s="57"/>
      <c r="E122" s="57"/>
      <c r="F122" s="57"/>
      <c r="G122" s="57"/>
      <c r="H122" s="57"/>
      <c r="I122" s="57"/>
      <c r="J122" s="57"/>
      <c r="K122" s="57"/>
    </row>
    <row r="123" spans="1:11" s="41" customFormat="1" ht="15.75" customHeight="1" x14ac:dyDescent="0.25">
      <c r="A123" s="57"/>
      <c r="B123" s="57"/>
      <c r="C123" s="57"/>
      <c r="D123" s="57"/>
      <c r="E123" s="57"/>
      <c r="F123" s="57"/>
      <c r="G123" s="57"/>
      <c r="H123" s="57"/>
      <c r="I123" s="57"/>
      <c r="J123" s="57"/>
      <c r="K123" s="57"/>
    </row>
    <row r="124" spans="1:11" s="41" customFormat="1" ht="15.75" customHeight="1" x14ac:dyDescent="0.25">
      <c r="A124" s="57"/>
      <c r="B124" s="57"/>
      <c r="C124" s="57"/>
      <c r="D124" s="57"/>
      <c r="E124" s="57"/>
      <c r="F124" s="57"/>
      <c r="G124" s="57"/>
      <c r="H124" s="57"/>
      <c r="I124" s="57"/>
      <c r="J124" s="57"/>
      <c r="K124" s="57"/>
    </row>
    <row r="125" spans="1:11" s="41" customFormat="1" ht="47.25" customHeight="1" x14ac:dyDescent="0.25">
      <c r="A125" s="138" t="s">
        <v>185</v>
      </c>
      <c r="B125" s="138"/>
      <c r="C125" s="138"/>
      <c r="D125" s="138"/>
      <c r="E125" s="138"/>
      <c r="F125" s="138"/>
      <c r="G125" s="138"/>
      <c r="H125" s="138"/>
      <c r="I125" s="138"/>
      <c r="J125" s="138"/>
      <c r="K125" s="138"/>
    </row>
    <row r="126" spans="1:11" s="41" customFormat="1" x14ac:dyDescent="0.25"/>
    <row r="127" spans="1:11" s="22" customFormat="1" ht="15.75" customHeight="1" x14ac:dyDescent="0.25">
      <c r="A127" s="56"/>
      <c r="B127" s="56"/>
      <c r="C127" s="56"/>
      <c r="D127" s="56"/>
      <c r="E127" s="56"/>
      <c r="F127" s="56"/>
      <c r="G127" s="56"/>
      <c r="H127" s="56"/>
      <c r="I127" s="56"/>
      <c r="J127" s="56"/>
      <c r="K127" s="56"/>
    </row>
    <row r="128" spans="1:11" x14ac:dyDescent="0.25">
      <c r="A128" s="2" t="s">
        <v>28</v>
      </c>
    </row>
    <row r="129" spans="1:11" ht="31.5" customHeight="1" x14ac:dyDescent="0.25">
      <c r="A129" s="135" t="s">
        <v>29</v>
      </c>
      <c r="B129" s="135"/>
      <c r="C129" s="135"/>
      <c r="D129" s="135"/>
      <c r="E129" s="135"/>
      <c r="F129" s="135"/>
      <c r="G129" s="135"/>
      <c r="H129" s="135"/>
      <c r="I129" s="135"/>
      <c r="J129" s="135"/>
      <c r="K129" s="135"/>
    </row>
    <row r="131" spans="1:11" x14ac:dyDescent="0.25">
      <c r="B131" s="22" t="s">
        <v>186</v>
      </c>
      <c r="F131" s="47">
        <f>VAR('Historical Returns'!C6:C100)</f>
        <v>3.8676672759238515E-2</v>
      </c>
    </row>
    <row r="132" spans="1:11" x14ac:dyDescent="0.25">
      <c r="B132" s="22" t="s">
        <v>187</v>
      </c>
      <c r="F132" s="24">
        <f>STDEV('Historical Returns'!C6:C100)</f>
        <v>0.19666385727743294</v>
      </c>
    </row>
    <row r="134" spans="1:11" s="41" customFormat="1" x14ac:dyDescent="0.25">
      <c r="A134" s="38" t="s">
        <v>19</v>
      </c>
      <c r="B134" s="39"/>
      <c r="C134" s="39"/>
      <c r="D134" s="39"/>
      <c r="E134" s="40"/>
      <c r="F134" s="39"/>
      <c r="G134" s="39"/>
      <c r="H134" s="39"/>
      <c r="I134" s="39"/>
      <c r="J134" s="39"/>
      <c r="K134" s="39"/>
    </row>
    <row r="135" spans="1:11" s="41" customFormat="1" ht="47.25" customHeight="1" x14ac:dyDescent="0.25">
      <c r="A135" s="138" t="s">
        <v>188</v>
      </c>
      <c r="B135" s="138"/>
      <c r="C135" s="138"/>
      <c r="D135" s="138"/>
      <c r="E135" s="138"/>
      <c r="F135" s="138"/>
      <c r="G135" s="138"/>
      <c r="H135" s="138"/>
      <c r="I135" s="138"/>
      <c r="J135" s="138"/>
      <c r="K135" s="138"/>
    </row>
    <row r="136" spans="1:11" s="41" customFormat="1" x14ac:dyDescent="0.25"/>
    <row r="137" spans="1:11" s="41" customFormat="1" x14ac:dyDescent="0.25"/>
    <row r="138" spans="1:11" s="41" customFormat="1" x14ac:dyDescent="0.25"/>
    <row r="139" spans="1:11" s="41" customFormat="1" x14ac:dyDescent="0.25"/>
    <row r="140" spans="1:11" s="41" customFormat="1" x14ac:dyDescent="0.25"/>
    <row r="141" spans="1:11" s="41" customFormat="1" x14ac:dyDescent="0.25"/>
    <row r="142" spans="1:11" s="41" customFormat="1" x14ac:dyDescent="0.25"/>
    <row r="143" spans="1:11" s="41" customFormat="1" x14ac:dyDescent="0.25"/>
    <row r="144" spans="1:11" s="41" customFormat="1" x14ac:dyDescent="0.25"/>
    <row r="145" spans="1:11" s="41" customFormat="1" x14ac:dyDescent="0.25"/>
    <row r="146" spans="1:11" s="41" customFormat="1" x14ac:dyDescent="0.25"/>
    <row r="147" spans="1:11" s="41" customFormat="1" x14ac:dyDescent="0.25"/>
    <row r="148" spans="1:11" s="41" customFormat="1" x14ac:dyDescent="0.25"/>
    <row r="149" spans="1:11" s="41" customFormat="1" x14ac:dyDescent="0.25"/>
    <row r="150" spans="1:11" s="41" customFormat="1" x14ac:dyDescent="0.25"/>
    <row r="151" spans="1:11" s="41" customFormat="1" x14ac:dyDescent="0.25"/>
    <row r="152" spans="1:11" s="41" customFormat="1" x14ac:dyDescent="0.25"/>
    <row r="154" spans="1:11" ht="94.5" customHeight="1" x14ac:dyDescent="0.25">
      <c r="A154" s="135" t="s">
        <v>189</v>
      </c>
      <c r="B154" s="135"/>
      <c r="C154" s="135"/>
      <c r="D154" s="135"/>
      <c r="E154" s="135"/>
      <c r="F154" s="135"/>
      <c r="G154" s="135"/>
      <c r="H154" s="135"/>
      <c r="I154" s="135"/>
      <c r="J154" s="135"/>
      <c r="K154" s="135"/>
    </row>
    <row r="156" spans="1:11" x14ac:dyDescent="0.25">
      <c r="B156" s="22" t="s">
        <v>190</v>
      </c>
      <c r="C156" s="22"/>
      <c r="D156" s="22"/>
      <c r="E156" s="22"/>
      <c r="F156" s="47">
        <f>VARP('Historical Returns'!C6:C100)</f>
        <v>3.8269549888088637E-2</v>
      </c>
    </row>
    <row r="157" spans="1:11" x14ac:dyDescent="0.25">
      <c r="B157" s="22" t="s">
        <v>191</v>
      </c>
      <c r="C157" s="22"/>
      <c r="D157" s="22"/>
      <c r="E157" s="22"/>
      <c r="F157" s="24">
        <f>STDEVP('Historical Returns'!C6:C100)</f>
        <v>0.1956260460370465</v>
      </c>
    </row>
    <row r="159" spans="1:11" s="41" customFormat="1" x14ac:dyDescent="0.25">
      <c r="A159" s="38" t="s">
        <v>19</v>
      </c>
      <c r="B159" s="39"/>
      <c r="C159" s="39"/>
      <c r="D159" s="39"/>
      <c r="E159" s="40"/>
      <c r="F159" s="39"/>
      <c r="G159" s="39"/>
      <c r="H159" s="39"/>
      <c r="I159" s="39"/>
      <c r="J159" s="39"/>
      <c r="K159" s="39"/>
    </row>
    <row r="160" spans="1:11" s="41" customFormat="1" ht="47.25" customHeight="1" x14ac:dyDescent="0.25">
      <c r="A160" s="138" t="s">
        <v>192</v>
      </c>
      <c r="B160" s="138"/>
      <c r="C160" s="138"/>
      <c r="D160" s="138"/>
      <c r="E160" s="138"/>
      <c r="F160" s="138"/>
      <c r="G160" s="138"/>
      <c r="H160" s="138"/>
      <c r="I160" s="138"/>
      <c r="J160" s="138"/>
      <c r="K160" s="138"/>
    </row>
    <row r="161" s="41" customFormat="1" x14ac:dyDescent="0.25"/>
    <row r="162" s="41" customFormat="1" x14ac:dyDescent="0.25"/>
    <row r="163" s="41" customFormat="1" x14ac:dyDescent="0.25"/>
    <row r="164" s="41" customFormat="1" x14ac:dyDescent="0.25"/>
    <row r="165" s="41" customFormat="1" x14ac:dyDescent="0.25"/>
    <row r="166" s="41" customFormat="1" x14ac:dyDescent="0.25"/>
    <row r="167" s="41" customFormat="1" x14ac:dyDescent="0.25"/>
    <row r="168" s="41" customFormat="1" x14ac:dyDescent="0.25"/>
    <row r="169" s="41" customFormat="1" x14ac:dyDescent="0.25"/>
    <row r="170" s="41" customFormat="1" x14ac:dyDescent="0.25"/>
    <row r="171" s="41" customFormat="1" x14ac:dyDescent="0.25"/>
    <row r="172" s="41" customFormat="1" x14ac:dyDescent="0.25"/>
    <row r="173" s="41" customFormat="1" x14ac:dyDescent="0.25"/>
    <row r="174" s="41" customFormat="1" x14ac:dyDescent="0.25"/>
    <row r="175" s="41" customFormat="1" x14ac:dyDescent="0.25"/>
    <row r="176" s="41" customFormat="1" x14ac:dyDescent="0.25"/>
    <row r="178" spans="1:11" ht="47.25" customHeight="1" x14ac:dyDescent="0.25">
      <c r="A178" s="135" t="s">
        <v>139</v>
      </c>
      <c r="B178" s="135"/>
      <c r="C178" s="135"/>
      <c r="D178" s="135"/>
      <c r="E178" s="135"/>
      <c r="F178" s="135"/>
      <c r="G178" s="135"/>
      <c r="H178" s="135"/>
      <c r="I178" s="135"/>
      <c r="J178" s="135"/>
      <c r="K178" s="135"/>
    </row>
    <row r="180" spans="1:11" x14ac:dyDescent="0.25">
      <c r="A180" s="2" t="s">
        <v>33</v>
      </c>
    </row>
    <row r="181" spans="1:11" ht="31.5" customHeight="1" x14ac:dyDescent="0.25">
      <c r="A181" s="135" t="s">
        <v>35</v>
      </c>
      <c r="B181" s="135"/>
      <c r="C181" s="135"/>
      <c r="D181" s="135"/>
      <c r="E181" s="135"/>
      <c r="F181" s="135"/>
      <c r="G181" s="135"/>
      <c r="H181" s="135"/>
      <c r="I181" s="135"/>
      <c r="J181" s="135"/>
      <c r="K181" s="135"/>
    </row>
    <row r="183" spans="1:11" ht="31.5" customHeight="1" x14ac:dyDescent="0.25">
      <c r="A183" s="135" t="s">
        <v>127</v>
      </c>
      <c r="B183" s="135"/>
      <c r="C183" s="135"/>
      <c r="D183" s="135"/>
      <c r="E183" s="135"/>
      <c r="F183" s="135"/>
      <c r="G183" s="135"/>
      <c r="H183" s="135"/>
      <c r="I183" s="135"/>
      <c r="J183" s="135"/>
      <c r="K183" s="135"/>
    </row>
    <row r="185" spans="1:11" x14ac:dyDescent="0.25">
      <c r="B185" s="22" t="s">
        <v>158</v>
      </c>
      <c r="D185" s="117">
        <v>-0.152</v>
      </c>
    </row>
    <row r="186" spans="1:11" x14ac:dyDescent="0.25">
      <c r="B186" s="22" t="s">
        <v>18</v>
      </c>
      <c r="D186" s="117">
        <v>0.16500000000000001</v>
      </c>
    </row>
    <row r="187" spans="1:11" x14ac:dyDescent="0.25">
      <c r="B187" s="22" t="s">
        <v>159</v>
      </c>
      <c r="D187" s="117">
        <v>0.317</v>
      </c>
    </row>
    <row r="189" spans="1:11" x14ac:dyDescent="0.25">
      <c r="B189" s="22" t="s">
        <v>160</v>
      </c>
      <c r="D189" s="116">
        <f>NORMDIST(D185,D186,D187,TRUE)</f>
        <v>0.15865525393145699</v>
      </c>
    </row>
    <row r="191" spans="1:11" s="41" customFormat="1" x14ac:dyDescent="0.25">
      <c r="A191" s="38" t="s">
        <v>19</v>
      </c>
      <c r="B191" s="39"/>
      <c r="C191" s="39"/>
      <c r="D191" s="39"/>
      <c r="E191" s="40"/>
      <c r="F191" s="39"/>
      <c r="G191" s="39"/>
      <c r="H191" s="39"/>
      <c r="I191" s="39"/>
      <c r="J191" s="39"/>
      <c r="K191" s="39"/>
    </row>
    <row r="192" spans="1:11" s="41" customFormat="1" ht="31.5" customHeight="1" x14ac:dyDescent="0.25">
      <c r="A192" s="138" t="s">
        <v>110</v>
      </c>
      <c r="B192" s="138"/>
      <c r="C192" s="138"/>
      <c r="D192" s="138"/>
      <c r="E192" s="138"/>
      <c r="F192" s="138"/>
      <c r="G192" s="138"/>
      <c r="H192" s="138"/>
      <c r="I192" s="138"/>
      <c r="J192" s="138"/>
      <c r="K192" s="138"/>
    </row>
    <row r="193" spans="2:2" s="41" customFormat="1" x14ac:dyDescent="0.25"/>
    <row r="194" spans="2:2" s="41" customFormat="1" x14ac:dyDescent="0.25">
      <c r="B194" s="70"/>
    </row>
    <row r="195" spans="2:2" s="41" customFormat="1" x14ac:dyDescent="0.25"/>
    <row r="196" spans="2:2" s="41" customFormat="1" x14ac:dyDescent="0.25"/>
    <row r="197" spans="2:2" s="41" customFormat="1" x14ac:dyDescent="0.25"/>
    <row r="198" spans="2:2" s="41" customFormat="1" x14ac:dyDescent="0.25"/>
    <row r="199" spans="2:2" s="41" customFormat="1" x14ac:dyDescent="0.25"/>
    <row r="200" spans="2:2" s="41" customFormat="1" x14ac:dyDescent="0.25"/>
    <row r="201" spans="2:2" s="41" customFormat="1" x14ac:dyDescent="0.25"/>
    <row r="202" spans="2:2" s="41" customFormat="1" x14ac:dyDescent="0.25"/>
    <row r="203" spans="2:2" s="41" customFormat="1" x14ac:dyDescent="0.25"/>
    <row r="204" spans="2:2" s="41" customFormat="1" x14ac:dyDescent="0.25"/>
    <row r="205" spans="2:2" s="41" customFormat="1" x14ac:dyDescent="0.25"/>
    <row r="206" spans="2:2" s="41" customFormat="1" x14ac:dyDescent="0.25"/>
    <row r="207" spans="2:2" s="41" customFormat="1" x14ac:dyDescent="0.25"/>
    <row r="208" spans="2:2" s="41" customFormat="1" x14ac:dyDescent="0.25"/>
    <row r="209" spans="1:11" s="41" customFormat="1" x14ac:dyDescent="0.25"/>
    <row r="210" spans="1:11" s="41" customFormat="1" ht="78.75" customHeight="1" x14ac:dyDescent="0.25">
      <c r="A210" s="137" t="s">
        <v>37</v>
      </c>
      <c r="B210" s="137"/>
      <c r="C210" s="137"/>
      <c r="D210" s="137"/>
      <c r="E210" s="137"/>
      <c r="F210" s="137"/>
      <c r="G210" s="137"/>
      <c r="H210" s="137"/>
      <c r="I210" s="137"/>
      <c r="J210" s="137"/>
      <c r="K210" s="137"/>
    </row>
    <row r="211" spans="1:11" s="41" customFormat="1" x14ac:dyDescent="0.25"/>
    <row r="213" spans="1:11" x14ac:dyDescent="0.25">
      <c r="A213" s="136" t="s">
        <v>111</v>
      </c>
      <c r="B213" s="136"/>
      <c r="C213" s="136"/>
      <c r="D213" s="136"/>
      <c r="E213" s="136"/>
      <c r="F213" s="136"/>
      <c r="G213" s="136"/>
      <c r="H213" s="136"/>
      <c r="I213" s="136"/>
      <c r="J213" s="136"/>
      <c r="K213" s="136"/>
    </row>
    <row r="215" spans="1:11" x14ac:dyDescent="0.25">
      <c r="B215" s="22" t="s">
        <v>158</v>
      </c>
      <c r="C215" s="22"/>
      <c r="D215" s="117">
        <v>0.17</v>
      </c>
    </row>
    <row r="216" spans="1:11" x14ac:dyDescent="0.25">
      <c r="B216" s="22" t="s">
        <v>18</v>
      </c>
      <c r="C216" s="22"/>
      <c r="D216" s="117">
        <v>0.13</v>
      </c>
    </row>
    <row r="217" spans="1:11" x14ac:dyDescent="0.25">
      <c r="B217" s="22" t="s">
        <v>159</v>
      </c>
      <c r="C217" s="22"/>
      <c r="D217" s="117">
        <v>0.35199999999999998</v>
      </c>
    </row>
    <row r="218" spans="1:11" x14ac:dyDescent="0.25">
      <c r="B218" s="22"/>
      <c r="C218" s="22"/>
      <c r="D218" s="22"/>
    </row>
    <row r="219" spans="1:11" x14ac:dyDescent="0.25">
      <c r="B219" s="22" t="s">
        <v>161</v>
      </c>
      <c r="C219" s="22"/>
      <c r="D219" s="116">
        <f>1-NORMDIST(D215,D216,D217,TRUE)</f>
        <v>0.45476303001847918</v>
      </c>
    </row>
    <row r="221" spans="1:11" s="25" customFormat="1" ht="31.5" customHeight="1" x14ac:dyDescent="0.25">
      <c r="A221" s="135" t="s">
        <v>193</v>
      </c>
      <c r="B221" s="135"/>
      <c r="C221" s="135"/>
      <c r="D221" s="135"/>
      <c r="E221" s="135"/>
      <c r="F221" s="135"/>
      <c r="G221" s="135"/>
      <c r="H221" s="135"/>
      <c r="I221" s="135"/>
      <c r="J221" s="135"/>
      <c r="K221" s="135"/>
    </row>
    <row r="223" spans="1:11" x14ac:dyDescent="0.25">
      <c r="B223" s="22" t="s">
        <v>162</v>
      </c>
      <c r="C223" s="22"/>
      <c r="D223" s="117">
        <v>0.2</v>
      </c>
    </row>
    <row r="224" spans="1:11" x14ac:dyDescent="0.25">
      <c r="B224" s="22" t="s">
        <v>18</v>
      </c>
      <c r="C224" s="22"/>
      <c r="D224" s="117">
        <v>0.121</v>
      </c>
    </row>
    <row r="225" spans="1:11" x14ac:dyDescent="0.25">
      <c r="B225" s="22" t="s">
        <v>159</v>
      </c>
      <c r="C225" s="22"/>
      <c r="D225" s="117">
        <v>0.19500000000000001</v>
      </c>
    </row>
    <row r="226" spans="1:11" x14ac:dyDescent="0.25">
      <c r="B226" s="22"/>
      <c r="C226" s="22"/>
      <c r="D226" s="22"/>
    </row>
    <row r="227" spans="1:11" x14ac:dyDescent="0.25">
      <c r="B227" s="22" t="s">
        <v>163</v>
      </c>
      <c r="C227" s="22"/>
      <c r="D227" s="116">
        <f>NORMINV(D223,D224,D225)</f>
        <v>-4.3116140546718335E-2</v>
      </c>
    </row>
    <row r="229" spans="1:11" s="41" customFormat="1" x14ac:dyDescent="0.25">
      <c r="A229" s="38" t="s">
        <v>19</v>
      </c>
      <c r="B229" s="39"/>
      <c r="C229" s="39"/>
      <c r="D229" s="39"/>
      <c r="E229" s="40"/>
      <c r="F229" s="39"/>
      <c r="G229" s="39"/>
      <c r="H229" s="39"/>
      <c r="I229" s="39"/>
      <c r="J229" s="39"/>
      <c r="K229" s="39"/>
    </row>
    <row r="230" spans="1:11" s="41" customFormat="1" ht="15.75" customHeight="1" x14ac:dyDescent="0.25">
      <c r="A230" s="138" t="s">
        <v>36</v>
      </c>
      <c r="B230" s="138"/>
      <c r="C230" s="138"/>
      <c r="D230" s="138"/>
      <c r="E230" s="138"/>
      <c r="F230" s="138"/>
      <c r="G230" s="138"/>
      <c r="H230" s="138"/>
      <c r="I230" s="138"/>
      <c r="J230" s="138"/>
      <c r="K230" s="138"/>
    </row>
    <row r="231" spans="1:11" s="41" customFormat="1" x14ac:dyDescent="0.25"/>
    <row r="232" spans="1:11" s="41" customFormat="1" x14ac:dyDescent="0.25"/>
    <row r="233" spans="1:11" s="41" customFormat="1" x14ac:dyDescent="0.25"/>
    <row r="234" spans="1:11" s="41" customFormat="1" x14ac:dyDescent="0.25"/>
    <row r="235" spans="1:11" s="41" customFormat="1" x14ac:dyDescent="0.25"/>
    <row r="236" spans="1:11" s="41" customFormat="1" x14ac:dyDescent="0.25"/>
    <row r="237" spans="1:11" s="41" customFormat="1" x14ac:dyDescent="0.25"/>
    <row r="238" spans="1:11" s="41" customFormat="1" x14ac:dyDescent="0.25"/>
    <row r="239" spans="1:11" s="41" customFormat="1" x14ac:dyDescent="0.25"/>
    <row r="240" spans="1:11" s="41" customFormat="1" x14ac:dyDescent="0.25"/>
    <row r="241" spans="1:11" s="41" customFormat="1" x14ac:dyDescent="0.25"/>
    <row r="242" spans="1:11" s="41" customFormat="1" x14ac:dyDescent="0.25"/>
    <row r="243" spans="1:11" s="41" customFormat="1" x14ac:dyDescent="0.25"/>
    <row r="244" spans="1:11" s="41" customFormat="1" x14ac:dyDescent="0.25"/>
    <row r="245" spans="1:11" s="41" customFormat="1" x14ac:dyDescent="0.25"/>
    <row r="246" spans="1:11" s="41" customFormat="1" x14ac:dyDescent="0.25"/>
    <row r="247" spans="1:11" s="41" customFormat="1" ht="31.5" customHeight="1" x14ac:dyDescent="0.25">
      <c r="A247" s="137" t="str">
        <f>"The inputs for the NORMINV function are Probability (the probablity you specify), the Mean (average), and Standard_dev (standard deviation). In this case, the probablity that the return is less than "&amp;ROUND(D227*100,2)&amp;" percent is "&amp;D223*100 &amp;" percent, or about once every "&amp;ROUND(1/D223,2)&amp; " years."</f>
        <v>The inputs for the NORMINV function are Probability (the probablity you specify), the Mean (average), and Standard_dev (standard deviation). In this case, the probablity that the return is less than -4.31 percent is 20 percent, or about once every 5 years.</v>
      </c>
      <c r="B247" s="137"/>
      <c r="C247" s="137"/>
      <c r="D247" s="137"/>
      <c r="E247" s="137"/>
      <c r="F247" s="137"/>
      <c r="G247" s="137"/>
      <c r="H247" s="137"/>
      <c r="I247" s="137"/>
      <c r="J247" s="137"/>
      <c r="K247" s="137"/>
    </row>
    <row r="248" spans="1:11" s="41" customFormat="1" x14ac:dyDescent="0.25"/>
    <row r="249" spans="1:11" s="22" customFormat="1" x14ac:dyDescent="0.25"/>
    <row r="250" spans="1:11" s="22" customFormat="1" x14ac:dyDescent="0.25">
      <c r="A250" s="2" t="s">
        <v>86</v>
      </c>
      <c r="B250" s="2"/>
    </row>
    <row r="251" spans="1:11" s="22" customFormat="1" ht="31.5" customHeight="1" x14ac:dyDescent="0.25">
      <c r="A251" s="135" t="s">
        <v>194</v>
      </c>
      <c r="B251" s="135"/>
      <c r="C251" s="135"/>
      <c r="D251" s="135"/>
      <c r="E251" s="135"/>
      <c r="F251" s="135"/>
      <c r="G251" s="135"/>
      <c r="H251" s="135"/>
      <c r="I251" s="135"/>
      <c r="J251" s="135"/>
      <c r="K251" s="135"/>
    </row>
    <row r="252" spans="1:11" s="22" customFormat="1" ht="16.5" thickBot="1" x14ac:dyDescent="0.3"/>
    <row r="253" spans="1:11" s="22" customFormat="1" x14ac:dyDescent="0.25">
      <c r="B253" s="129" t="s">
        <v>133</v>
      </c>
      <c r="C253" s="129"/>
    </row>
    <row r="254" spans="1:11" s="22" customFormat="1" x14ac:dyDescent="0.25">
      <c r="B254" s="130"/>
      <c r="C254" s="130"/>
    </row>
    <row r="255" spans="1:11" s="22" customFormat="1" x14ac:dyDescent="0.25">
      <c r="B255" s="130" t="s">
        <v>63</v>
      </c>
      <c r="C255" s="130">
        <v>0.12157473684210528</v>
      </c>
    </row>
    <row r="256" spans="1:11" s="22" customFormat="1" x14ac:dyDescent="0.25">
      <c r="B256" s="130" t="s">
        <v>64</v>
      </c>
      <c r="C256" s="130">
        <v>2.017728602042106E-2</v>
      </c>
    </row>
    <row r="257" spans="1:11" s="22" customFormat="1" x14ac:dyDescent="0.25">
      <c r="B257" s="130" t="s">
        <v>65</v>
      </c>
      <c r="C257" s="130">
        <v>0.14299999999999999</v>
      </c>
    </row>
    <row r="258" spans="1:11" s="22" customFormat="1" x14ac:dyDescent="0.25">
      <c r="B258" s="130" t="s">
        <v>66</v>
      </c>
      <c r="C258" s="130">
        <v>0.1196</v>
      </c>
    </row>
    <row r="259" spans="1:11" s="22" customFormat="1" x14ac:dyDescent="0.25">
      <c r="B259" s="130" t="s">
        <v>67</v>
      </c>
      <c r="C259" s="130">
        <v>0.19666385727743294</v>
      </c>
    </row>
    <row r="260" spans="1:11" s="22" customFormat="1" x14ac:dyDescent="0.25">
      <c r="B260" s="130" t="s">
        <v>68</v>
      </c>
      <c r="C260" s="130">
        <v>3.8676672759238515E-2</v>
      </c>
    </row>
    <row r="261" spans="1:11" s="22" customFormat="1" x14ac:dyDescent="0.25">
      <c r="B261" s="130" t="s">
        <v>69</v>
      </c>
      <c r="C261" s="130">
        <v>0.10680761330108668</v>
      </c>
    </row>
    <row r="262" spans="1:11" s="22" customFormat="1" x14ac:dyDescent="0.25">
      <c r="B262" s="130" t="s">
        <v>70</v>
      </c>
      <c r="C262" s="130">
        <v>-0.40739438902979136</v>
      </c>
    </row>
    <row r="263" spans="1:11" s="22" customFormat="1" x14ac:dyDescent="0.25">
      <c r="B263" s="130" t="s">
        <v>71</v>
      </c>
      <c r="C263" s="130">
        <v>0.97330000000000005</v>
      </c>
    </row>
    <row r="264" spans="1:11" s="22" customFormat="1" x14ac:dyDescent="0.25">
      <c r="B264" s="130" t="s">
        <v>72</v>
      </c>
      <c r="C264" s="130">
        <v>-0.43340000000000001</v>
      </c>
    </row>
    <row r="265" spans="1:11" s="22" customFormat="1" x14ac:dyDescent="0.25">
      <c r="B265" s="130" t="s">
        <v>73</v>
      </c>
      <c r="C265" s="130">
        <v>0.53990000000000005</v>
      </c>
    </row>
    <row r="266" spans="1:11" s="22" customFormat="1" x14ac:dyDescent="0.25">
      <c r="B266" s="130" t="s">
        <v>74</v>
      </c>
      <c r="C266" s="130">
        <v>11.549600000000002</v>
      </c>
    </row>
    <row r="267" spans="1:11" s="22" customFormat="1" ht="16.5" thickBot="1" x14ac:dyDescent="0.3">
      <c r="B267" s="131" t="s">
        <v>75</v>
      </c>
      <c r="C267" s="131">
        <v>95</v>
      </c>
    </row>
    <row r="268" spans="1:11" s="22" customFormat="1" x14ac:dyDescent="0.25"/>
    <row r="269" spans="1:11" s="41" customFormat="1" x14ac:dyDescent="0.25">
      <c r="A269" s="38" t="s">
        <v>19</v>
      </c>
      <c r="B269" s="39"/>
      <c r="C269" s="39"/>
      <c r="D269" s="39"/>
      <c r="E269" s="40"/>
      <c r="F269" s="39"/>
      <c r="G269" s="39"/>
      <c r="H269" s="39"/>
      <c r="I269" s="39"/>
      <c r="J269" s="39"/>
      <c r="K269" s="39"/>
    </row>
    <row r="270" spans="1:11" s="41" customFormat="1" x14ac:dyDescent="0.25">
      <c r="A270" s="138" t="s">
        <v>88</v>
      </c>
      <c r="B270" s="138"/>
      <c r="C270" s="138"/>
      <c r="D270" s="138"/>
      <c r="E270" s="138"/>
      <c r="F270" s="138"/>
      <c r="G270" s="138"/>
      <c r="H270" s="138"/>
      <c r="I270" s="138"/>
      <c r="J270" s="138"/>
      <c r="K270" s="138"/>
    </row>
    <row r="271" spans="1:11" s="41" customFormat="1" x14ac:dyDescent="0.25"/>
    <row r="272" spans="1:11" s="41" customFormat="1" x14ac:dyDescent="0.25"/>
    <row r="273" spans="1:1" s="41" customFormat="1" x14ac:dyDescent="0.25"/>
    <row r="274" spans="1:1" s="41" customFormat="1" x14ac:dyDescent="0.25"/>
    <row r="275" spans="1:1" s="41" customFormat="1" x14ac:dyDescent="0.25"/>
    <row r="276" spans="1:1" s="41" customFormat="1" x14ac:dyDescent="0.25"/>
    <row r="277" spans="1:1" s="41" customFormat="1" x14ac:dyDescent="0.25"/>
    <row r="278" spans="1:1" s="41" customFormat="1" x14ac:dyDescent="0.25"/>
    <row r="279" spans="1:1" s="41" customFormat="1" x14ac:dyDescent="0.25"/>
    <row r="280" spans="1:1" s="41" customFormat="1" x14ac:dyDescent="0.25"/>
    <row r="281" spans="1:1" s="41" customFormat="1" x14ac:dyDescent="0.25"/>
    <row r="282" spans="1:1" s="41" customFormat="1" x14ac:dyDescent="0.25">
      <c r="A282" s="41" t="s">
        <v>87</v>
      </c>
    </row>
    <row r="283" spans="1:1" s="41" customFormat="1" x14ac:dyDescent="0.25"/>
    <row r="284" spans="1:1" s="41" customFormat="1" x14ac:dyDescent="0.25"/>
    <row r="285" spans="1:1" s="41" customFormat="1" x14ac:dyDescent="0.25"/>
    <row r="286" spans="1:1" s="41" customFormat="1" x14ac:dyDescent="0.25"/>
    <row r="287" spans="1:1" s="41" customFormat="1" x14ac:dyDescent="0.25"/>
    <row r="288" spans="1:1" s="41" customFormat="1" x14ac:dyDescent="0.25"/>
    <row r="289" spans="1:11" s="41" customFormat="1" x14ac:dyDescent="0.25"/>
    <row r="290" spans="1:11" s="41" customFormat="1" x14ac:dyDescent="0.25"/>
    <row r="291" spans="1:11" s="41" customFormat="1" x14ac:dyDescent="0.25"/>
    <row r="292" spans="1:11" s="41" customFormat="1" x14ac:dyDescent="0.25"/>
    <row r="293" spans="1:11" s="41" customFormat="1" x14ac:dyDescent="0.25"/>
    <row r="294" spans="1:11" s="41" customFormat="1" x14ac:dyDescent="0.25"/>
    <row r="295" spans="1:11" s="41" customFormat="1" x14ac:dyDescent="0.25"/>
    <row r="296" spans="1:11" s="41" customFormat="1" x14ac:dyDescent="0.25"/>
    <row r="297" spans="1:11" s="41" customFormat="1" x14ac:dyDescent="0.25"/>
    <row r="298" spans="1:11" s="41" customFormat="1" x14ac:dyDescent="0.25"/>
    <row r="299" spans="1:11" s="41" customFormat="1" x14ac:dyDescent="0.25"/>
    <row r="300" spans="1:11" s="41" customFormat="1" x14ac:dyDescent="0.25"/>
    <row r="301" spans="1:11" s="41" customFormat="1" x14ac:dyDescent="0.25"/>
    <row r="302" spans="1:11" s="41" customFormat="1" ht="47.25" customHeight="1" x14ac:dyDescent="0.25">
      <c r="A302" s="137" t="s">
        <v>195</v>
      </c>
      <c r="B302" s="137"/>
      <c r="C302" s="137"/>
      <c r="D302" s="137"/>
      <c r="E302" s="137"/>
      <c r="F302" s="137"/>
      <c r="G302" s="137"/>
      <c r="H302" s="137"/>
      <c r="I302" s="137"/>
      <c r="J302" s="137"/>
      <c r="K302" s="137"/>
    </row>
    <row r="303" spans="1:11" s="41" customFormat="1" x14ac:dyDescent="0.25"/>
  </sheetData>
  <mergeCells count="31">
    <mergeCell ref="A251:K251"/>
    <mergeCell ref="A270:K270"/>
    <mergeCell ref="A302:K302"/>
    <mergeCell ref="A154:K154"/>
    <mergeCell ref="A160:K160"/>
    <mergeCell ref="A178:K178"/>
    <mergeCell ref="A221:K221"/>
    <mergeCell ref="A230:K230"/>
    <mergeCell ref="A247:K247"/>
    <mergeCell ref="A181:K181"/>
    <mergeCell ref="A183:K183"/>
    <mergeCell ref="A192:K192"/>
    <mergeCell ref="A210:K210"/>
    <mergeCell ref="A213:K213"/>
    <mergeCell ref="A129:K129"/>
    <mergeCell ref="A90:K90"/>
    <mergeCell ref="A135:K135"/>
    <mergeCell ref="A92:K92"/>
    <mergeCell ref="A95:K95"/>
    <mergeCell ref="A108:K108"/>
    <mergeCell ref="A125:K125"/>
    <mergeCell ref="B40:K40"/>
    <mergeCell ref="A42:K42"/>
    <mergeCell ref="A59:K59"/>
    <mergeCell ref="A87:K87"/>
    <mergeCell ref="A5:K5"/>
    <mergeCell ref="A35:K35"/>
    <mergeCell ref="B36:K36"/>
    <mergeCell ref="B37:K37"/>
    <mergeCell ref="B38:K38"/>
    <mergeCell ref="B39:K3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election activeCell="D8" sqref="D8"/>
    </sheetView>
  </sheetViews>
  <sheetFormatPr defaultColWidth="9.140625" defaultRowHeight="15" x14ac:dyDescent="0.25"/>
  <cols>
    <col min="1" max="16384" width="9.140625" style="20"/>
  </cols>
  <sheetData>
    <row r="1" spans="1:2" x14ac:dyDescent="0.25">
      <c r="A1" s="66" t="s">
        <v>21</v>
      </c>
      <c r="B1" s="66" t="s">
        <v>22</v>
      </c>
    </row>
    <row r="2" spans="1:2" x14ac:dyDescent="0.25">
      <c r="A2" s="67">
        <v>-0.6</v>
      </c>
      <c r="B2" s="68">
        <v>0</v>
      </c>
    </row>
    <row r="3" spans="1:2" x14ac:dyDescent="0.25">
      <c r="A3" s="67">
        <v>-0.55000000000000004</v>
      </c>
      <c r="B3" s="68">
        <v>0</v>
      </c>
    </row>
    <row r="4" spans="1:2" x14ac:dyDescent="0.25">
      <c r="A4" s="67">
        <v>-0.5</v>
      </c>
      <c r="B4" s="68">
        <v>0</v>
      </c>
    </row>
    <row r="5" spans="1:2" x14ac:dyDescent="0.25">
      <c r="A5" s="67">
        <v>-0.45</v>
      </c>
      <c r="B5" s="68">
        <v>0</v>
      </c>
    </row>
    <row r="6" spans="1:2" x14ac:dyDescent="0.25">
      <c r="A6" s="67">
        <v>-0.4</v>
      </c>
      <c r="B6" s="68">
        <v>1</v>
      </c>
    </row>
    <row r="7" spans="1:2" x14ac:dyDescent="0.25">
      <c r="A7" s="67">
        <v>-0.35</v>
      </c>
      <c r="B7" s="68">
        <v>2</v>
      </c>
    </row>
    <row r="8" spans="1:2" x14ac:dyDescent="0.25">
      <c r="A8" s="67">
        <v>-0.3</v>
      </c>
      <c r="B8" s="68">
        <v>0</v>
      </c>
    </row>
    <row r="9" spans="1:2" x14ac:dyDescent="0.25">
      <c r="A9" s="67">
        <v>-0.25</v>
      </c>
      <c r="B9" s="68">
        <v>2</v>
      </c>
    </row>
    <row r="10" spans="1:2" x14ac:dyDescent="0.25">
      <c r="A10" s="67">
        <v>-0.2</v>
      </c>
      <c r="B10" s="68">
        <v>1</v>
      </c>
    </row>
    <row r="11" spans="1:2" x14ac:dyDescent="0.25">
      <c r="A11" s="67">
        <v>-0.15</v>
      </c>
      <c r="B11" s="68">
        <v>0</v>
      </c>
    </row>
    <row r="12" spans="1:2" x14ac:dyDescent="0.25">
      <c r="A12" s="67">
        <v>-0.1</v>
      </c>
      <c r="B12" s="68">
        <v>6</v>
      </c>
    </row>
    <row r="13" spans="1:2" x14ac:dyDescent="0.25">
      <c r="A13" s="67">
        <v>-0.05</v>
      </c>
      <c r="B13" s="68">
        <v>7</v>
      </c>
    </row>
    <row r="14" spans="1:2" x14ac:dyDescent="0.25">
      <c r="A14" s="67">
        <v>0</v>
      </c>
      <c r="B14" s="68">
        <v>5</v>
      </c>
    </row>
    <row r="15" spans="1:2" x14ac:dyDescent="0.25">
      <c r="A15" s="67">
        <v>0.05</v>
      </c>
      <c r="B15" s="68">
        <v>5</v>
      </c>
    </row>
    <row r="16" spans="1:2" x14ac:dyDescent="0.25">
      <c r="A16" s="67">
        <v>0.1</v>
      </c>
      <c r="B16" s="68">
        <v>7</v>
      </c>
    </row>
    <row r="17" spans="1:2" x14ac:dyDescent="0.25">
      <c r="A17" s="67">
        <v>0.15</v>
      </c>
      <c r="B17" s="68">
        <v>7</v>
      </c>
    </row>
    <row r="18" spans="1:2" x14ac:dyDescent="0.25">
      <c r="A18" s="67">
        <v>0.2</v>
      </c>
      <c r="B18" s="68">
        <v>9</v>
      </c>
    </row>
    <row r="19" spans="1:2" x14ac:dyDescent="0.25">
      <c r="A19" s="67">
        <v>0.25</v>
      </c>
      <c r="B19" s="68">
        <v>9</v>
      </c>
    </row>
    <row r="20" spans="1:2" x14ac:dyDescent="0.25">
      <c r="A20" s="67">
        <v>0.3</v>
      </c>
      <c r="B20" s="68">
        <v>4</v>
      </c>
    </row>
    <row r="21" spans="1:2" x14ac:dyDescent="0.25">
      <c r="A21" s="67">
        <v>0.35</v>
      </c>
      <c r="B21" s="68">
        <v>9</v>
      </c>
    </row>
    <row r="22" spans="1:2" x14ac:dyDescent="0.25">
      <c r="A22" s="67">
        <v>0.4</v>
      </c>
      <c r="B22" s="68">
        <v>4</v>
      </c>
    </row>
    <row r="23" spans="1:2" x14ac:dyDescent="0.25">
      <c r="A23" s="67">
        <v>0.45</v>
      </c>
      <c r="B23" s="68">
        <v>1</v>
      </c>
    </row>
    <row r="24" spans="1:2" x14ac:dyDescent="0.25">
      <c r="A24" s="67">
        <v>0.5</v>
      </c>
      <c r="B24" s="68">
        <v>2</v>
      </c>
    </row>
    <row r="25" spans="1:2" x14ac:dyDescent="0.25">
      <c r="A25" s="67">
        <v>0.55000000000000004</v>
      </c>
      <c r="B25" s="68">
        <v>2</v>
      </c>
    </row>
    <row r="26" spans="1:2" x14ac:dyDescent="0.25">
      <c r="A26" s="67">
        <v>0.6</v>
      </c>
      <c r="B26" s="68">
        <v>0</v>
      </c>
    </row>
    <row r="27" spans="1:2" ht="15.75" thickBot="1" x14ac:dyDescent="0.3">
      <c r="A27" s="69" t="s">
        <v>59</v>
      </c>
      <c r="B27" s="69">
        <v>0</v>
      </c>
    </row>
  </sheetData>
  <sortState ref="A2:A26">
    <sortCondition ref="A2"/>
  </sortState>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3"/>
  <sheetViews>
    <sheetView workbookViewId="0"/>
  </sheetViews>
  <sheetFormatPr defaultColWidth="9.140625" defaultRowHeight="15.75" x14ac:dyDescent="0.25"/>
  <cols>
    <col min="1" max="1" width="4.7109375" style="22" customWidth="1"/>
    <col min="2" max="33" width="14.7109375" style="22" customWidth="1"/>
    <col min="34" max="54" width="10.7109375" style="22" customWidth="1"/>
    <col min="55" max="16384" width="9.140625" style="22"/>
  </cols>
  <sheetData>
    <row r="1" spans="1:11" ht="16.5" thickBot="1" x14ac:dyDescent="0.3"/>
    <row r="2" spans="1:11" ht="21" x14ac:dyDescent="0.35">
      <c r="B2" s="72" t="s">
        <v>123</v>
      </c>
      <c r="C2" s="73"/>
      <c r="D2" s="74"/>
    </row>
    <row r="3" spans="1:11" ht="21.75" thickBot="1" x14ac:dyDescent="0.4">
      <c r="B3" s="75" t="s">
        <v>140</v>
      </c>
      <c r="C3" s="76"/>
      <c r="D3" s="79"/>
    </row>
    <row r="5" spans="1:11" ht="63" customHeight="1" x14ac:dyDescent="0.25">
      <c r="A5" s="135" t="s">
        <v>112</v>
      </c>
      <c r="B5" s="135"/>
      <c r="C5" s="135"/>
      <c r="D5" s="135"/>
      <c r="E5" s="135"/>
      <c r="F5" s="135"/>
      <c r="G5" s="135"/>
      <c r="H5" s="135"/>
      <c r="I5" s="135"/>
      <c r="J5" s="135"/>
      <c r="K5" s="135"/>
    </row>
    <row r="7" spans="1:11" x14ac:dyDescent="0.25">
      <c r="B7" s="22" t="s">
        <v>179</v>
      </c>
      <c r="D7" s="132">
        <f>GEOMEAN(C43:C137)</f>
        <v>1.1028543612863344</v>
      </c>
    </row>
    <row r="8" spans="1:11" x14ac:dyDescent="0.25">
      <c r="B8" s="22" t="s">
        <v>164</v>
      </c>
      <c r="D8" s="132">
        <f>GEOMEAN(D43:D137)</f>
        <v>1.056021321336682</v>
      </c>
    </row>
    <row r="9" spans="1:11" x14ac:dyDescent="0.25">
      <c r="B9" s="22" t="s">
        <v>165</v>
      </c>
      <c r="D9" s="132">
        <f>GEOMEAN(E43:E137)</f>
        <v>1.0329322680127666</v>
      </c>
    </row>
    <row r="10" spans="1:11" x14ac:dyDescent="0.25">
      <c r="B10" s="22" t="s">
        <v>166</v>
      </c>
      <c r="D10" s="132">
        <f>GEOMEAN(F43:F137)</f>
        <v>1.0285700711173285</v>
      </c>
    </row>
    <row r="12" spans="1:11" s="41" customFormat="1" x14ac:dyDescent="0.25">
      <c r="A12" s="38" t="s">
        <v>19</v>
      </c>
      <c r="B12" s="39"/>
      <c r="C12" s="39"/>
      <c r="D12" s="39"/>
      <c r="E12" s="40"/>
      <c r="F12" s="39"/>
      <c r="G12" s="39"/>
      <c r="H12" s="39"/>
      <c r="I12" s="39"/>
      <c r="J12" s="39"/>
      <c r="K12" s="39"/>
    </row>
    <row r="13" spans="1:11" s="41" customFormat="1" ht="63" customHeight="1" x14ac:dyDescent="0.25">
      <c r="A13" s="138" t="s">
        <v>196</v>
      </c>
      <c r="B13" s="138"/>
      <c r="C13" s="138"/>
      <c r="D13" s="138"/>
      <c r="E13" s="138"/>
      <c r="F13" s="138"/>
      <c r="G13" s="138"/>
      <c r="H13" s="138"/>
      <c r="I13" s="138"/>
      <c r="J13" s="138"/>
      <c r="K13" s="138"/>
    </row>
    <row r="14" spans="1:11" s="41" customFormat="1" x14ac:dyDescent="0.25"/>
    <row r="15" spans="1:11" s="41" customFormat="1" x14ac:dyDescent="0.25"/>
    <row r="16" spans="1:11" s="41" customFormat="1" x14ac:dyDescent="0.25"/>
    <row r="17" s="41" customFormat="1" x14ac:dyDescent="0.25"/>
    <row r="18" s="41" customFormat="1" x14ac:dyDescent="0.25"/>
    <row r="19" s="41" customFormat="1" x14ac:dyDescent="0.25"/>
    <row r="20" s="41" customFormat="1" x14ac:dyDescent="0.25"/>
    <row r="21" s="41" customFormat="1" x14ac:dyDescent="0.25"/>
    <row r="22" s="41" customFormat="1" x14ac:dyDescent="0.25"/>
    <row r="23" s="41" customFormat="1" x14ac:dyDescent="0.25"/>
    <row r="24" s="41" customFormat="1" x14ac:dyDescent="0.25"/>
    <row r="25" s="41" customFormat="1" x14ac:dyDescent="0.25"/>
    <row r="26" s="41" customFormat="1" x14ac:dyDescent="0.25"/>
    <row r="27" s="41" customFormat="1" x14ac:dyDescent="0.25"/>
    <row r="28" s="41" customFormat="1" x14ac:dyDescent="0.25"/>
    <row r="29" s="41" customFormat="1" x14ac:dyDescent="0.25"/>
    <row r="30" s="41" customFormat="1" x14ac:dyDescent="0.25"/>
    <row r="31" s="41" customFormat="1" x14ac:dyDescent="0.25"/>
    <row r="33" spans="1:11" ht="31.5" customHeight="1" x14ac:dyDescent="0.25">
      <c r="A33" s="135" t="s">
        <v>58</v>
      </c>
      <c r="B33" s="135"/>
      <c r="C33" s="135"/>
      <c r="D33" s="135"/>
      <c r="E33" s="135"/>
      <c r="F33" s="135"/>
      <c r="G33" s="135"/>
      <c r="H33" s="135"/>
      <c r="I33" s="135"/>
      <c r="J33" s="135"/>
      <c r="K33" s="135"/>
    </row>
    <row r="35" spans="1:11" ht="31.5" x14ac:dyDescent="0.25">
      <c r="B35" s="29"/>
      <c r="C35" s="30"/>
      <c r="D35" s="58" t="s">
        <v>38</v>
      </c>
    </row>
    <row r="36" spans="1:11" x14ac:dyDescent="0.25">
      <c r="B36" s="32" t="s">
        <v>179</v>
      </c>
      <c r="C36" s="33"/>
      <c r="D36" s="59">
        <f>D7-1</f>
        <v>0.10285436128633441</v>
      </c>
    </row>
    <row r="37" spans="1:11" x14ac:dyDescent="0.25">
      <c r="B37" s="32" t="s">
        <v>164</v>
      </c>
      <c r="C37" s="33"/>
      <c r="D37" s="59">
        <f>D8-1</f>
        <v>5.6021321336682028E-2</v>
      </c>
    </row>
    <row r="38" spans="1:11" x14ac:dyDescent="0.25">
      <c r="B38" s="32" t="s">
        <v>165</v>
      </c>
      <c r="C38" s="33"/>
      <c r="D38" s="59">
        <f>D9-1</f>
        <v>3.2932268012766608E-2</v>
      </c>
    </row>
    <row r="39" spans="1:11" x14ac:dyDescent="0.25">
      <c r="B39" s="34" t="s">
        <v>166</v>
      </c>
      <c r="C39" s="35"/>
      <c r="D39" s="60">
        <f>D10-1</f>
        <v>2.8570071117328455E-2</v>
      </c>
    </row>
    <row r="41" spans="1:11" x14ac:dyDescent="0.25">
      <c r="C41" s="140" t="s">
        <v>54</v>
      </c>
      <c r="D41" s="141"/>
      <c r="E41" s="141"/>
      <c r="F41" s="141"/>
    </row>
    <row r="42" spans="1:11" ht="47.25" x14ac:dyDescent="0.25">
      <c r="C42" s="27" t="str">
        <f>'Historical Returns'!C5</f>
        <v>Large-Company Stocks</v>
      </c>
      <c r="D42" s="27" t="str">
        <f>'Historical Returns'!D5</f>
        <v>Long-Term Government Bonds</v>
      </c>
      <c r="E42" s="27" t="str">
        <f>'Historical Returns'!E5</f>
        <v>U.S. Treasury Bills</v>
      </c>
      <c r="F42" s="27" t="str">
        <f>'Historical Returns'!F5</f>
        <v>Consumer Price Index</v>
      </c>
    </row>
    <row r="43" spans="1:11" x14ac:dyDescent="0.25">
      <c r="B43" s="22">
        <f>'Historical Returns'!B6</f>
        <v>1926</v>
      </c>
      <c r="C43" s="133">
        <f>'Historical Returns'!C6+1</f>
        <v>1.1162000000000001</v>
      </c>
      <c r="D43" s="133">
        <f>'Historical Returns'!D6+1</f>
        <v>1.0777000000000001</v>
      </c>
      <c r="E43" s="133">
        <f>'Historical Returns'!E6+1</f>
        <v>1.0327</v>
      </c>
      <c r="F43" s="133">
        <f>'Historical Returns'!F6+1</f>
        <v>0.98509999999999998</v>
      </c>
    </row>
    <row r="44" spans="1:11" x14ac:dyDescent="0.25">
      <c r="B44" s="22">
        <f>'Historical Returns'!B7</f>
        <v>1927</v>
      </c>
      <c r="C44" s="133">
        <f>'Historical Returns'!C7+1</f>
        <v>1.3749</v>
      </c>
      <c r="D44" s="133">
        <f>'Historical Returns'!D7+1</f>
        <v>1.0892999999999999</v>
      </c>
      <c r="E44" s="133">
        <f>'Historical Returns'!E7+1</f>
        <v>1.0311999999999999</v>
      </c>
      <c r="F44" s="133">
        <f>'Historical Returns'!F7+1</f>
        <v>0.97919999999999996</v>
      </c>
    </row>
    <row r="45" spans="1:11" x14ac:dyDescent="0.25">
      <c r="B45" s="22">
        <f>'Historical Returns'!B8</f>
        <v>1928</v>
      </c>
      <c r="C45" s="133">
        <f>'Historical Returns'!C8+1</f>
        <v>1.4360999999999999</v>
      </c>
      <c r="D45" s="133">
        <f>'Historical Returns'!D8+1</f>
        <v>1.0009999999999999</v>
      </c>
      <c r="E45" s="133">
        <f>'Historical Returns'!E8+1</f>
        <v>1.0356000000000001</v>
      </c>
      <c r="F45" s="133">
        <f>'Historical Returns'!F8+1</f>
        <v>0.99029999999999996</v>
      </c>
    </row>
    <row r="46" spans="1:11" x14ac:dyDescent="0.25">
      <c r="B46" s="22">
        <f>'Historical Returns'!B9</f>
        <v>1929</v>
      </c>
      <c r="C46" s="133">
        <f>'Historical Returns'!C9+1</f>
        <v>0.91579999999999995</v>
      </c>
      <c r="D46" s="133">
        <f>'Historical Returns'!D9+1</f>
        <v>1.0342</v>
      </c>
      <c r="E46" s="133">
        <f>'Historical Returns'!E9+1</f>
        <v>1.0475000000000001</v>
      </c>
      <c r="F46" s="133">
        <f>'Historical Returns'!F9+1</f>
        <v>1.002</v>
      </c>
    </row>
    <row r="47" spans="1:11" x14ac:dyDescent="0.25">
      <c r="B47" s="22">
        <f>'Historical Returns'!B10</f>
        <v>1930</v>
      </c>
      <c r="C47" s="133">
        <f>'Historical Returns'!C10+1</f>
        <v>0.751</v>
      </c>
      <c r="D47" s="133">
        <f>'Historical Returns'!D10+1</f>
        <v>1.0466</v>
      </c>
      <c r="E47" s="133">
        <f>'Historical Returns'!E10+1</f>
        <v>1.0241</v>
      </c>
      <c r="F47" s="133">
        <f>'Historical Returns'!F10+1</f>
        <v>0.93969999999999998</v>
      </c>
    </row>
    <row r="48" spans="1:11" x14ac:dyDescent="0.25">
      <c r="B48" s="22">
        <f>'Historical Returns'!B11</f>
        <v>1931</v>
      </c>
      <c r="C48" s="133">
        <f>'Historical Returns'!C11+1</f>
        <v>0.56659999999999999</v>
      </c>
      <c r="D48" s="133">
        <f>'Historical Returns'!D11+1</f>
        <v>0.94689999999999996</v>
      </c>
      <c r="E48" s="133">
        <f>'Historical Returns'!E11+1</f>
        <v>1.0106999999999999</v>
      </c>
      <c r="F48" s="133">
        <f>'Historical Returns'!F11+1</f>
        <v>0.90480000000000005</v>
      </c>
    </row>
    <row r="49" spans="2:6" x14ac:dyDescent="0.25">
      <c r="B49" s="22">
        <f>'Historical Returns'!B12</f>
        <v>1932</v>
      </c>
      <c r="C49" s="133">
        <f>'Historical Returns'!C12+1</f>
        <v>0.91810000000000003</v>
      </c>
      <c r="D49" s="133">
        <f>'Historical Returns'!D12+1</f>
        <v>1.1684000000000001</v>
      </c>
      <c r="E49" s="133">
        <f>'Historical Returns'!E12+1</f>
        <v>1.0096000000000001</v>
      </c>
      <c r="F49" s="133">
        <f>'Historical Returns'!F12+1</f>
        <v>0.89700000000000002</v>
      </c>
    </row>
    <row r="50" spans="2:6" x14ac:dyDescent="0.25">
      <c r="B50" s="22">
        <f>'Historical Returns'!B13</f>
        <v>1933</v>
      </c>
      <c r="C50" s="133">
        <f>'Historical Returns'!C13+1</f>
        <v>1.5399</v>
      </c>
      <c r="D50" s="133">
        <f>'Historical Returns'!D13+1</f>
        <v>0.99929999999999997</v>
      </c>
      <c r="E50" s="133">
        <f>'Historical Returns'!E13+1</f>
        <v>1.0029999999999999</v>
      </c>
      <c r="F50" s="133">
        <f>'Historical Returns'!F13+1</f>
        <v>1.0051000000000001</v>
      </c>
    </row>
    <row r="51" spans="2:6" x14ac:dyDescent="0.25">
      <c r="B51" s="22">
        <f>'Historical Returns'!B14</f>
        <v>1934</v>
      </c>
      <c r="C51" s="133">
        <f>'Historical Returns'!C14+1</f>
        <v>0.98560000000000003</v>
      </c>
      <c r="D51" s="133">
        <f>'Historical Returns'!D14+1</f>
        <v>1.1003000000000001</v>
      </c>
      <c r="E51" s="133">
        <f>'Historical Returns'!E14+1</f>
        <v>1.0016</v>
      </c>
      <c r="F51" s="133">
        <f>'Historical Returns'!F14+1</f>
        <v>1.0203</v>
      </c>
    </row>
    <row r="52" spans="2:6" x14ac:dyDescent="0.25">
      <c r="B52" s="22">
        <f>'Historical Returns'!B15</f>
        <v>1935</v>
      </c>
      <c r="C52" s="133">
        <f>'Historical Returns'!C15+1</f>
        <v>1.4767000000000001</v>
      </c>
      <c r="D52" s="133">
        <f>'Historical Returns'!D15+1</f>
        <v>1.0498000000000001</v>
      </c>
      <c r="E52" s="133">
        <f>'Historical Returns'!E15+1</f>
        <v>1.0017</v>
      </c>
      <c r="F52" s="133">
        <f>'Historical Returns'!F15+1</f>
        <v>1.0299</v>
      </c>
    </row>
    <row r="53" spans="2:6" x14ac:dyDescent="0.25">
      <c r="B53" s="22">
        <f>'Historical Returns'!B16</f>
        <v>1936</v>
      </c>
      <c r="C53" s="133">
        <f>'Historical Returns'!C16+1</f>
        <v>1.3391999999999999</v>
      </c>
      <c r="D53" s="133">
        <f>'Historical Returns'!D16+1</f>
        <v>1.0751999999999999</v>
      </c>
      <c r="E53" s="133">
        <f>'Historical Returns'!E16+1</f>
        <v>1.0018</v>
      </c>
      <c r="F53" s="133">
        <f>'Historical Returns'!F16+1</f>
        <v>1.0121</v>
      </c>
    </row>
    <row r="54" spans="2:6" x14ac:dyDescent="0.25">
      <c r="B54" s="22">
        <f>'Historical Returns'!B17</f>
        <v>1937</v>
      </c>
      <c r="C54" s="133">
        <f>'Historical Returns'!C17+1</f>
        <v>0.64969999999999994</v>
      </c>
      <c r="D54" s="133">
        <f>'Historical Returns'!D17+1</f>
        <v>1.0023</v>
      </c>
      <c r="E54" s="133">
        <f>'Historical Returns'!E17+1</f>
        <v>1.0031000000000001</v>
      </c>
      <c r="F54" s="133">
        <f>'Historical Returns'!F17+1</f>
        <v>1.0309999999999999</v>
      </c>
    </row>
    <row r="55" spans="2:6" x14ac:dyDescent="0.25">
      <c r="B55" s="22">
        <f>'Historical Returns'!B18</f>
        <v>1938</v>
      </c>
      <c r="C55" s="133">
        <f>'Historical Returns'!C18+1</f>
        <v>1.3111999999999999</v>
      </c>
      <c r="D55" s="133">
        <f>'Historical Returns'!D18+1</f>
        <v>1.0552999999999999</v>
      </c>
      <c r="E55" s="133">
        <f>'Historical Returns'!E18+1</f>
        <v>0.99980000000000002</v>
      </c>
      <c r="F55" s="133">
        <f>'Historical Returns'!F18+1</f>
        <v>0.97219999999999995</v>
      </c>
    </row>
    <row r="56" spans="2:6" x14ac:dyDescent="0.25">
      <c r="B56" s="22">
        <f>'Historical Returns'!B19</f>
        <v>1939</v>
      </c>
      <c r="C56" s="133">
        <f>'Historical Returns'!C19+1</f>
        <v>0.99590000000000001</v>
      </c>
      <c r="D56" s="133">
        <f>'Historical Returns'!D19+1</f>
        <v>1.0593999999999999</v>
      </c>
      <c r="E56" s="133">
        <f>'Historical Returns'!E19+1</f>
        <v>1.0002</v>
      </c>
      <c r="F56" s="133">
        <f>'Historical Returns'!F19+1</f>
        <v>0.99519999999999997</v>
      </c>
    </row>
    <row r="57" spans="2:6" x14ac:dyDescent="0.25">
      <c r="B57" s="22">
        <f>'Historical Returns'!B20</f>
        <v>1940</v>
      </c>
      <c r="C57" s="133">
        <f>'Historical Returns'!C20+1</f>
        <v>0.9022</v>
      </c>
      <c r="D57" s="133">
        <f>'Historical Returns'!D20+1</f>
        <v>1.0609</v>
      </c>
      <c r="E57" s="133">
        <f>'Historical Returns'!E20+1</f>
        <v>1</v>
      </c>
      <c r="F57" s="133">
        <f>'Historical Returns'!F20+1</f>
        <v>1.0096000000000001</v>
      </c>
    </row>
    <row r="58" spans="2:6" x14ac:dyDescent="0.25">
      <c r="B58" s="22">
        <f>'Historical Returns'!B21</f>
        <v>1941</v>
      </c>
      <c r="C58" s="133">
        <f>'Historical Returns'!C21+1</f>
        <v>0.8841</v>
      </c>
      <c r="D58" s="133">
        <f>'Historical Returns'!D21+1</f>
        <v>1.0093000000000001</v>
      </c>
      <c r="E58" s="133">
        <f>'Historical Returns'!E21+1</f>
        <v>1.0005999999999999</v>
      </c>
      <c r="F58" s="133">
        <f>'Historical Returns'!F21+1</f>
        <v>1.0972</v>
      </c>
    </row>
    <row r="59" spans="2:6" x14ac:dyDescent="0.25">
      <c r="B59" s="22">
        <f>'Historical Returns'!B22</f>
        <v>1942</v>
      </c>
      <c r="C59" s="133">
        <f>'Historical Returns'!C22+1</f>
        <v>1.2034</v>
      </c>
      <c r="D59" s="133">
        <f>'Historical Returns'!D22+1</f>
        <v>1.0322</v>
      </c>
      <c r="E59" s="133">
        <f>'Historical Returns'!E22+1</f>
        <v>1.0026999999999999</v>
      </c>
      <c r="F59" s="133">
        <f>'Historical Returns'!F22+1</f>
        <v>1.0929</v>
      </c>
    </row>
    <row r="60" spans="2:6" x14ac:dyDescent="0.25">
      <c r="B60" s="22">
        <f>'Historical Returns'!B23</f>
        <v>1943</v>
      </c>
      <c r="C60" s="133">
        <f>'Historical Returns'!C23+1</f>
        <v>1.2589999999999999</v>
      </c>
      <c r="D60" s="133">
        <f>'Historical Returns'!D23+1</f>
        <v>1.0207999999999999</v>
      </c>
      <c r="E60" s="133">
        <f>'Historical Returns'!E23+1</f>
        <v>1.0035000000000001</v>
      </c>
      <c r="F60" s="133">
        <f>'Historical Returns'!F23+1</f>
        <v>1.0316000000000001</v>
      </c>
    </row>
    <row r="61" spans="2:6" x14ac:dyDescent="0.25">
      <c r="B61" s="22">
        <f>'Historical Returns'!B24</f>
        <v>1944</v>
      </c>
      <c r="C61" s="133">
        <f>'Historical Returns'!C24+1</f>
        <v>1.1975</v>
      </c>
      <c r="D61" s="133">
        <f>'Historical Returns'!D24+1</f>
        <v>1.0281</v>
      </c>
      <c r="E61" s="133">
        <f>'Historical Returns'!E24+1</f>
        <v>1.0033000000000001</v>
      </c>
      <c r="F61" s="133">
        <f>'Historical Returns'!F24+1</f>
        <v>1.0210999999999999</v>
      </c>
    </row>
    <row r="62" spans="2:6" x14ac:dyDescent="0.25">
      <c r="B62" s="22">
        <f>'Historical Returns'!B25</f>
        <v>1945</v>
      </c>
      <c r="C62" s="133">
        <f>'Historical Returns'!C25+1</f>
        <v>1.3644000000000001</v>
      </c>
      <c r="D62" s="133">
        <f>'Historical Returns'!D25+1</f>
        <v>1.1073</v>
      </c>
      <c r="E62" s="133">
        <f>'Historical Returns'!E25+1</f>
        <v>1.0033000000000001</v>
      </c>
      <c r="F62" s="133">
        <f>'Historical Returns'!F25+1</f>
        <v>1.0225</v>
      </c>
    </row>
    <row r="63" spans="2:6" x14ac:dyDescent="0.25">
      <c r="B63" s="22">
        <f>'Historical Returns'!B26</f>
        <v>1946</v>
      </c>
      <c r="C63" s="133">
        <f>'Historical Returns'!C26+1</f>
        <v>0.91930000000000001</v>
      </c>
      <c r="D63" s="133">
        <f>'Historical Returns'!D26+1</f>
        <v>0.999</v>
      </c>
      <c r="E63" s="133">
        <f>'Historical Returns'!E26+1</f>
        <v>1.0035000000000001</v>
      </c>
      <c r="F63" s="133">
        <f>'Historical Returns'!F26+1</f>
        <v>1.1816</v>
      </c>
    </row>
    <row r="64" spans="2:6" x14ac:dyDescent="0.25">
      <c r="B64" s="22">
        <f>'Historical Returns'!B27</f>
        <v>1947</v>
      </c>
      <c r="C64" s="133">
        <f>'Historical Returns'!C27+1</f>
        <v>1.0570999999999999</v>
      </c>
      <c r="D64" s="133">
        <f>'Historical Returns'!D27+1</f>
        <v>0.9738</v>
      </c>
      <c r="E64" s="133">
        <f>'Historical Returns'!E27+1</f>
        <v>1.0049999999999999</v>
      </c>
      <c r="F64" s="133">
        <f>'Historical Returns'!F27+1</f>
        <v>1.0901000000000001</v>
      </c>
    </row>
    <row r="65" spans="2:6" x14ac:dyDescent="0.25">
      <c r="B65" s="22">
        <f>'Historical Returns'!B28</f>
        <v>1948</v>
      </c>
      <c r="C65" s="133">
        <f>'Historical Returns'!C28+1</f>
        <v>1.0549999999999999</v>
      </c>
      <c r="D65" s="133">
        <f>'Historical Returns'!D28+1</f>
        <v>1.034</v>
      </c>
      <c r="E65" s="133">
        <f>'Historical Returns'!E28+1</f>
        <v>1.0081</v>
      </c>
      <c r="F65" s="133">
        <f>'Historical Returns'!F28+1</f>
        <v>1.0270999999999999</v>
      </c>
    </row>
    <row r="66" spans="2:6" x14ac:dyDescent="0.25">
      <c r="B66" s="22">
        <f>'Historical Returns'!B29</f>
        <v>1949</v>
      </c>
      <c r="C66" s="133">
        <f>'Historical Returns'!C29+1</f>
        <v>1.1879</v>
      </c>
      <c r="D66" s="133">
        <f>'Historical Returns'!D29+1</f>
        <v>1.0645</v>
      </c>
      <c r="E66" s="133">
        <f>'Historical Returns'!E29+1</f>
        <v>1.0109999999999999</v>
      </c>
      <c r="F66" s="133">
        <f>'Historical Returns'!F29+1</f>
        <v>0.98199999999999998</v>
      </c>
    </row>
    <row r="67" spans="2:6" x14ac:dyDescent="0.25">
      <c r="B67" s="22">
        <f>'Historical Returns'!B30</f>
        <v>1950</v>
      </c>
      <c r="C67" s="133">
        <f>'Historical Returns'!C30+1</f>
        <v>1.3170999999999999</v>
      </c>
      <c r="D67" s="133">
        <f>'Historical Returns'!D30+1</f>
        <v>1.0005999999999999</v>
      </c>
      <c r="E67" s="133">
        <f>'Historical Returns'!E30+1</f>
        <v>1.012</v>
      </c>
      <c r="F67" s="133">
        <f>'Historical Returns'!F30+1</f>
        <v>1.0579000000000001</v>
      </c>
    </row>
    <row r="68" spans="2:6" x14ac:dyDescent="0.25">
      <c r="B68" s="22">
        <f>'Historical Returns'!B31</f>
        <v>1951</v>
      </c>
      <c r="C68" s="133">
        <f>'Historical Returns'!C31+1</f>
        <v>1.2402</v>
      </c>
      <c r="D68" s="133">
        <f>'Historical Returns'!D31+1</f>
        <v>0.9607</v>
      </c>
      <c r="E68" s="133">
        <f>'Historical Returns'!E31+1</f>
        <v>1.0148999999999999</v>
      </c>
      <c r="F68" s="133">
        <f>'Historical Returns'!F31+1</f>
        <v>1.0587</v>
      </c>
    </row>
    <row r="69" spans="2:6" x14ac:dyDescent="0.25">
      <c r="B69" s="22">
        <f>'Historical Returns'!B32</f>
        <v>1952</v>
      </c>
      <c r="C69" s="133">
        <f>'Historical Returns'!C32+1</f>
        <v>1.1837</v>
      </c>
      <c r="D69" s="133">
        <f>'Historical Returns'!D32+1</f>
        <v>1.0116000000000001</v>
      </c>
      <c r="E69" s="133">
        <f>'Historical Returns'!E32+1</f>
        <v>1.0165999999999999</v>
      </c>
      <c r="F69" s="133">
        <f>'Historical Returns'!F32+1</f>
        <v>1.0087999999999999</v>
      </c>
    </row>
    <row r="70" spans="2:6" x14ac:dyDescent="0.25">
      <c r="B70" s="22">
        <f>'Historical Returns'!B33</f>
        <v>1953</v>
      </c>
      <c r="C70" s="133">
        <f>'Historical Returns'!C33+1</f>
        <v>0.99009999999999998</v>
      </c>
      <c r="D70" s="133">
        <f>'Historical Returns'!D33+1</f>
        <v>1.0364</v>
      </c>
      <c r="E70" s="133">
        <f>'Historical Returns'!E33+1</f>
        <v>1.0182</v>
      </c>
      <c r="F70" s="133">
        <f>'Historical Returns'!F33+1</f>
        <v>1.0062</v>
      </c>
    </row>
    <row r="71" spans="2:6" x14ac:dyDescent="0.25">
      <c r="B71" s="22">
        <f>'Historical Returns'!B34</f>
        <v>1954</v>
      </c>
      <c r="C71" s="133">
        <f>'Historical Returns'!C34+1</f>
        <v>1.5262</v>
      </c>
      <c r="D71" s="133">
        <f>'Historical Returns'!D34+1</f>
        <v>1.0719000000000001</v>
      </c>
      <c r="E71" s="133">
        <f>'Historical Returns'!E34+1</f>
        <v>1.0085999999999999</v>
      </c>
      <c r="F71" s="133">
        <f>'Historical Returns'!F34+1</f>
        <v>0.995</v>
      </c>
    </row>
    <row r="72" spans="2:6" x14ac:dyDescent="0.25">
      <c r="B72" s="22">
        <f>'Historical Returns'!B35</f>
        <v>1955</v>
      </c>
      <c r="C72" s="133">
        <f>'Historical Returns'!C35+1</f>
        <v>1.3155999999999999</v>
      </c>
      <c r="D72" s="133">
        <f>'Historical Returns'!D35+1</f>
        <v>0.98709999999999998</v>
      </c>
      <c r="E72" s="133">
        <f>'Historical Returns'!E35+1</f>
        <v>1.0157</v>
      </c>
      <c r="F72" s="133">
        <f>'Historical Returns'!F35+1</f>
        <v>1.0037</v>
      </c>
    </row>
    <row r="73" spans="2:6" x14ac:dyDescent="0.25">
      <c r="B73" s="22">
        <f>'Historical Returns'!B36</f>
        <v>1956</v>
      </c>
      <c r="C73" s="133">
        <f>'Historical Returns'!C36+1</f>
        <v>1.0656000000000001</v>
      </c>
      <c r="D73" s="133">
        <f>'Historical Returns'!D36+1</f>
        <v>0.94410000000000005</v>
      </c>
      <c r="E73" s="133">
        <f>'Historical Returns'!E36+1</f>
        <v>1.0246</v>
      </c>
      <c r="F73" s="133">
        <f>'Historical Returns'!F36+1</f>
        <v>1.0286</v>
      </c>
    </row>
    <row r="74" spans="2:6" x14ac:dyDescent="0.25">
      <c r="B74" s="22">
        <f>'Historical Returns'!B37</f>
        <v>1957</v>
      </c>
      <c r="C74" s="133">
        <f>'Historical Returns'!C37+1</f>
        <v>0.89219999999999999</v>
      </c>
      <c r="D74" s="133">
        <f>'Historical Returns'!D37+1</f>
        <v>1.0746</v>
      </c>
      <c r="E74" s="133">
        <f>'Historical Returns'!E37+1</f>
        <v>1.0314000000000001</v>
      </c>
      <c r="F74" s="133">
        <f>'Historical Returns'!F37+1</f>
        <v>1.0302</v>
      </c>
    </row>
    <row r="75" spans="2:6" x14ac:dyDescent="0.25">
      <c r="B75" s="22">
        <f>'Historical Returns'!B38</f>
        <v>1958</v>
      </c>
      <c r="C75" s="133">
        <f>'Historical Returns'!C38+1</f>
        <v>1.4336</v>
      </c>
      <c r="D75" s="133">
        <f>'Historical Returns'!D38+1</f>
        <v>0.93910000000000005</v>
      </c>
      <c r="E75" s="133">
        <f>'Historical Returns'!E38+1</f>
        <v>1.0154000000000001</v>
      </c>
      <c r="F75" s="133">
        <f>'Historical Returns'!F38+1</f>
        <v>1.0176000000000001</v>
      </c>
    </row>
    <row r="76" spans="2:6" x14ac:dyDescent="0.25">
      <c r="B76" s="22">
        <f>'Historical Returns'!B39</f>
        <v>1959</v>
      </c>
      <c r="C76" s="133">
        <f>'Historical Returns'!C39+1</f>
        <v>1.1195999999999999</v>
      </c>
      <c r="D76" s="133">
        <f>'Historical Returns'!D39+1</f>
        <v>0.97740000000000005</v>
      </c>
      <c r="E76" s="133">
        <f>'Historical Returns'!E39+1</f>
        <v>1.0295000000000001</v>
      </c>
      <c r="F76" s="133">
        <f>'Historical Returns'!F39+1</f>
        <v>1.0149999999999999</v>
      </c>
    </row>
    <row r="77" spans="2:6" x14ac:dyDescent="0.25">
      <c r="B77" s="22">
        <f>'Historical Returns'!B40</f>
        <v>1960</v>
      </c>
      <c r="C77" s="133">
        <f>'Historical Returns'!C40+1</f>
        <v>1.0046999999999999</v>
      </c>
      <c r="D77" s="133">
        <f>'Historical Returns'!D40+1</f>
        <v>1.1377999999999999</v>
      </c>
      <c r="E77" s="133">
        <f>'Historical Returns'!E40+1</f>
        <v>1.0266</v>
      </c>
      <c r="F77" s="133">
        <f>'Historical Returns'!F40+1</f>
        <v>1.0147999999999999</v>
      </c>
    </row>
    <row r="78" spans="2:6" x14ac:dyDescent="0.25">
      <c r="B78" s="22">
        <f>'Historical Returns'!B41</f>
        <v>1961</v>
      </c>
      <c r="C78" s="133">
        <f>'Historical Returns'!C41+1</f>
        <v>1.2688999999999999</v>
      </c>
      <c r="D78" s="133">
        <f>'Historical Returns'!D41+1</f>
        <v>1.0097</v>
      </c>
      <c r="E78" s="133">
        <f>'Historical Returns'!E41+1</f>
        <v>1.0213000000000001</v>
      </c>
      <c r="F78" s="133">
        <f>'Historical Returns'!F41+1</f>
        <v>1.0066999999999999</v>
      </c>
    </row>
    <row r="79" spans="2:6" x14ac:dyDescent="0.25">
      <c r="B79" s="22">
        <f>'Historical Returns'!B42</f>
        <v>1962</v>
      </c>
      <c r="C79" s="133">
        <f>'Historical Returns'!C42+1</f>
        <v>0.91269999999999996</v>
      </c>
      <c r="D79" s="133">
        <f>'Historical Returns'!D42+1</f>
        <v>1.0689</v>
      </c>
      <c r="E79" s="133">
        <f>'Historical Returns'!E42+1</f>
        <v>1.0273000000000001</v>
      </c>
      <c r="F79" s="133">
        <f>'Historical Returns'!F42+1</f>
        <v>1.0122</v>
      </c>
    </row>
    <row r="80" spans="2:6" x14ac:dyDescent="0.25">
      <c r="B80" s="22">
        <f>'Historical Returns'!B43</f>
        <v>1963</v>
      </c>
      <c r="C80" s="133">
        <f>'Historical Returns'!C43+1</f>
        <v>1.228</v>
      </c>
      <c r="D80" s="133">
        <f>'Historical Returns'!D43+1</f>
        <v>1.0121</v>
      </c>
      <c r="E80" s="133">
        <f>'Historical Returns'!E43+1</f>
        <v>1.0311999999999999</v>
      </c>
      <c r="F80" s="133">
        <f>'Historical Returns'!F43+1</f>
        <v>1.0165</v>
      </c>
    </row>
    <row r="81" spans="2:6" x14ac:dyDescent="0.25">
      <c r="B81" s="22">
        <f>'Historical Returns'!B44</f>
        <v>1964</v>
      </c>
      <c r="C81" s="133">
        <f>'Historical Returns'!C44+1</f>
        <v>1.1648000000000001</v>
      </c>
      <c r="D81" s="133">
        <f>'Historical Returns'!D44+1</f>
        <v>1.0350999999999999</v>
      </c>
      <c r="E81" s="133">
        <f>'Historical Returns'!E44+1</f>
        <v>1.0354000000000001</v>
      </c>
      <c r="F81" s="133">
        <f>'Historical Returns'!F44+1</f>
        <v>1.0119</v>
      </c>
    </row>
    <row r="82" spans="2:6" x14ac:dyDescent="0.25">
      <c r="B82" s="22">
        <f>'Historical Returns'!B45</f>
        <v>1965</v>
      </c>
      <c r="C82" s="133">
        <f>'Historical Returns'!C45+1</f>
        <v>1.1245000000000001</v>
      </c>
      <c r="D82" s="133">
        <f>'Historical Returns'!D45+1</f>
        <v>1.0071000000000001</v>
      </c>
      <c r="E82" s="133">
        <f>'Historical Returns'!E45+1</f>
        <v>1.0392999999999999</v>
      </c>
      <c r="F82" s="133">
        <f>'Historical Returns'!F45+1</f>
        <v>1.0192000000000001</v>
      </c>
    </row>
    <row r="83" spans="2:6" x14ac:dyDescent="0.25">
      <c r="B83" s="22">
        <f>'Historical Returns'!B46</f>
        <v>1966</v>
      </c>
      <c r="C83" s="133">
        <f>'Historical Returns'!C46+1</f>
        <v>0.89939999999999998</v>
      </c>
      <c r="D83" s="133">
        <f>'Historical Returns'!D46+1</f>
        <v>1.0365</v>
      </c>
      <c r="E83" s="133">
        <f>'Historical Returns'!E46+1</f>
        <v>1.0476000000000001</v>
      </c>
      <c r="F83" s="133">
        <f>'Historical Returns'!F46+1</f>
        <v>1.0335000000000001</v>
      </c>
    </row>
    <row r="84" spans="2:6" x14ac:dyDescent="0.25">
      <c r="B84" s="22">
        <f>'Historical Returns'!B47</f>
        <v>1967</v>
      </c>
      <c r="C84" s="133">
        <f>'Historical Returns'!C47+1</f>
        <v>1.2398</v>
      </c>
      <c r="D84" s="133">
        <f>'Historical Returns'!D47+1</f>
        <v>0.90820000000000001</v>
      </c>
      <c r="E84" s="133">
        <f>'Historical Returns'!E47+1</f>
        <v>1.0421</v>
      </c>
      <c r="F84" s="133">
        <f>'Historical Returns'!F47+1</f>
        <v>1.0304</v>
      </c>
    </row>
    <row r="85" spans="2:6" x14ac:dyDescent="0.25">
      <c r="B85" s="22">
        <f>'Historical Returns'!B48</f>
        <v>1968</v>
      </c>
      <c r="C85" s="133">
        <f>'Historical Returns'!C48+1</f>
        <v>1.1106</v>
      </c>
      <c r="D85" s="133">
        <f>'Historical Returns'!D48+1</f>
        <v>0.99739999999999995</v>
      </c>
      <c r="E85" s="133">
        <f>'Historical Returns'!E48+1</f>
        <v>1.0521</v>
      </c>
      <c r="F85" s="133">
        <f>'Historical Returns'!F48+1</f>
        <v>1.0471999999999999</v>
      </c>
    </row>
    <row r="86" spans="2:6" x14ac:dyDescent="0.25">
      <c r="B86" s="22">
        <f>'Historical Returns'!B49</f>
        <v>1969</v>
      </c>
      <c r="C86" s="133">
        <f>'Historical Returns'!C49+1</f>
        <v>0.91500000000000004</v>
      </c>
      <c r="D86" s="133">
        <f>'Historical Returns'!D49+1</f>
        <v>0.94930000000000003</v>
      </c>
      <c r="E86" s="133">
        <f>'Historical Returns'!E49+1</f>
        <v>1.0658000000000001</v>
      </c>
      <c r="F86" s="133">
        <f>'Historical Returns'!F49+1</f>
        <v>1.0610999999999999</v>
      </c>
    </row>
    <row r="87" spans="2:6" x14ac:dyDescent="0.25">
      <c r="B87" s="22">
        <f>'Historical Returns'!B50</f>
        <v>1970</v>
      </c>
      <c r="C87" s="133">
        <f>'Historical Returns'!C50+1</f>
        <v>1.0386</v>
      </c>
      <c r="D87" s="133">
        <f>'Historical Returns'!D50+1</f>
        <v>1.1211</v>
      </c>
      <c r="E87" s="133">
        <f>'Historical Returns'!E50+1</f>
        <v>1.0651999999999999</v>
      </c>
      <c r="F87" s="133">
        <f>'Historical Returns'!F50+1</f>
        <v>1.0548999999999999</v>
      </c>
    </row>
    <row r="88" spans="2:6" x14ac:dyDescent="0.25">
      <c r="B88" s="22">
        <f>'Historical Returns'!B51</f>
        <v>1971</v>
      </c>
      <c r="C88" s="133">
        <f>'Historical Returns'!C51+1</f>
        <v>1.143</v>
      </c>
      <c r="D88" s="133">
        <f>'Historical Returns'!D51+1</f>
        <v>1.1323000000000001</v>
      </c>
      <c r="E88" s="133">
        <f>'Historical Returns'!E51+1</f>
        <v>1.0439000000000001</v>
      </c>
      <c r="F88" s="133">
        <f>'Historical Returns'!F51+1</f>
        <v>1.0336000000000001</v>
      </c>
    </row>
    <row r="89" spans="2:6" x14ac:dyDescent="0.25">
      <c r="B89" s="22">
        <f>'Historical Returns'!B52</f>
        <v>1972</v>
      </c>
      <c r="C89" s="133">
        <f>'Historical Returns'!C52+1</f>
        <v>1.19</v>
      </c>
      <c r="D89" s="133">
        <f>'Historical Returns'!D52+1</f>
        <v>1.0569</v>
      </c>
      <c r="E89" s="133">
        <f>'Historical Returns'!E52+1</f>
        <v>1.0384</v>
      </c>
      <c r="F89" s="133">
        <f>'Historical Returns'!F52+1</f>
        <v>1.0341</v>
      </c>
    </row>
    <row r="90" spans="2:6" x14ac:dyDescent="0.25">
      <c r="B90" s="22">
        <f>'Historical Returns'!B53</f>
        <v>1973</v>
      </c>
      <c r="C90" s="133">
        <f>'Historical Returns'!C53+1</f>
        <v>0.85309999999999997</v>
      </c>
      <c r="D90" s="133">
        <f>'Historical Returns'!D53+1</f>
        <v>0.9889</v>
      </c>
      <c r="E90" s="133">
        <f>'Historical Returns'!E53+1</f>
        <v>1.0692999999999999</v>
      </c>
      <c r="F90" s="133">
        <f>'Historical Returns'!F53+1</f>
        <v>1.0880000000000001</v>
      </c>
    </row>
    <row r="91" spans="2:6" x14ac:dyDescent="0.25">
      <c r="B91" s="22">
        <f>'Historical Returns'!B54</f>
        <v>1974</v>
      </c>
      <c r="C91" s="133">
        <f>'Historical Returns'!C54+1</f>
        <v>0.73530000000000006</v>
      </c>
      <c r="D91" s="133">
        <f>'Historical Returns'!D54+1</f>
        <v>1.0435000000000001</v>
      </c>
      <c r="E91" s="133">
        <f>'Historical Returns'!E54+1</f>
        <v>1.08</v>
      </c>
      <c r="F91" s="133">
        <f>'Historical Returns'!F54+1</f>
        <v>1.1219999999999999</v>
      </c>
    </row>
    <row r="92" spans="2:6" x14ac:dyDescent="0.25">
      <c r="B92" s="22">
        <f>'Historical Returns'!B55</f>
        <v>1975</v>
      </c>
      <c r="C92" s="133">
        <f>'Historical Returns'!C55+1</f>
        <v>1.3723000000000001</v>
      </c>
      <c r="D92" s="133">
        <f>'Historical Returns'!D55+1</f>
        <v>1.0920000000000001</v>
      </c>
      <c r="E92" s="133">
        <f>'Historical Returns'!E55+1</f>
        <v>1.0580000000000001</v>
      </c>
      <c r="F92" s="133">
        <f>'Historical Returns'!F55+1</f>
        <v>1.0701000000000001</v>
      </c>
    </row>
    <row r="93" spans="2:6" x14ac:dyDescent="0.25">
      <c r="B93" s="22">
        <f>'Historical Returns'!B56</f>
        <v>1976</v>
      </c>
      <c r="C93" s="133">
        <f>'Historical Returns'!C56+1</f>
        <v>1.2393000000000001</v>
      </c>
      <c r="D93" s="133">
        <f>'Historical Returns'!D56+1</f>
        <v>1.1675</v>
      </c>
      <c r="E93" s="133">
        <f>'Historical Returns'!E56+1</f>
        <v>1.0508</v>
      </c>
      <c r="F93" s="133">
        <f>'Historical Returns'!F56+1</f>
        <v>1.0481</v>
      </c>
    </row>
    <row r="94" spans="2:6" x14ac:dyDescent="0.25">
      <c r="B94" s="22">
        <f>'Historical Returns'!B57</f>
        <v>1977</v>
      </c>
      <c r="C94" s="133">
        <f>'Historical Returns'!C57+1</f>
        <v>0.9284</v>
      </c>
      <c r="D94" s="133">
        <f>'Historical Returns'!D57+1</f>
        <v>0.99309999999999998</v>
      </c>
      <c r="E94" s="133">
        <f>'Historical Returns'!E57+1</f>
        <v>1.0511999999999999</v>
      </c>
      <c r="F94" s="133">
        <f>'Historical Returns'!F57+1</f>
        <v>1.0677000000000001</v>
      </c>
    </row>
    <row r="95" spans="2:6" x14ac:dyDescent="0.25">
      <c r="B95" s="22">
        <f>'Historical Returns'!B58</f>
        <v>1978</v>
      </c>
      <c r="C95" s="133">
        <f>'Historical Returns'!C58+1</f>
        <v>1.0657000000000001</v>
      </c>
      <c r="D95" s="133">
        <f>'Historical Returns'!D58+1</f>
        <v>0.98819999999999997</v>
      </c>
      <c r="E95" s="133">
        <f>'Historical Returns'!E58+1</f>
        <v>1.0718000000000001</v>
      </c>
      <c r="F95" s="133">
        <f>'Historical Returns'!F58+1</f>
        <v>1.0903</v>
      </c>
    </row>
    <row r="96" spans="2:6" x14ac:dyDescent="0.25">
      <c r="B96" s="22">
        <f>'Historical Returns'!B59</f>
        <v>1979</v>
      </c>
      <c r="C96" s="133">
        <f>'Historical Returns'!C59+1</f>
        <v>1.1860999999999999</v>
      </c>
      <c r="D96" s="133">
        <f>'Historical Returns'!D59+1</f>
        <v>0.98770000000000002</v>
      </c>
      <c r="E96" s="133">
        <f>'Historical Returns'!E59+1</f>
        <v>1.1038000000000001</v>
      </c>
      <c r="F96" s="133">
        <f>'Historical Returns'!F59+1</f>
        <v>1.1331</v>
      </c>
    </row>
    <row r="97" spans="2:6" x14ac:dyDescent="0.25">
      <c r="B97" s="22">
        <f>'Historical Returns'!B60</f>
        <v>1980</v>
      </c>
      <c r="C97" s="133">
        <f>'Historical Returns'!C60+1</f>
        <v>1.325</v>
      </c>
      <c r="D97" s="133">
        <f>'Historical Returns'!D60+1</f>
        <v>0.96050000000000002</v>
      </c>
      <c r="E97" s="133">
        <f>'Historical Returns'!E60+1</f>
        <v>1.1124000000000001</v>
      </c>
      <c r="F97" s="133">
        <f>'Historical Returns'!F60+1</f>
        <v>1.1240000000000001</v>
      </c>
    </row>
    <row r="98" spans="2:6" x14ac:dyDescent="0.25">
      <c r="B98" s="22">
        <f>'Historical Returns'!B61</f>
        <v>1981</v>
      </c>
      <c r="C98" s="133">
        <f>'Historical Returns'!C61+1</f>
        <v>0.95079999999999998</v>
      </c>
      <c r="D98" s="133">
        <f>'Historical Returns'!D61+1</f>
        <v>1.0185999999999999</v>
      </c>
      <c r="E98" s="133">
        <f>'Historical Returns'!E61+1</f>
        <v>1.1471</v>
      </c>
      <c r="F98" s="133">
        <f>'Historical Returns'!F61+1</f>
        <v>1.0893999999999999</v>
      </c>
    </row>
    <row r="99" spans="2:6" x14ac:dyDescent="0.25">
      <c r="B99" s="22">
        <f>'Historical Returns'!B62</f>
        <v>1982</v>
      </c>
      <c r="C99" s="133">
        <f>'Historical Returns'!C62+1</f>
        <v>1.2155</v>
      </c>
      <c r="D99" s="133">
        <f>'Historical Returns'!D62+1</f>
        <v>1.4036</v>
      </c>
      <c r="E99" s="133">
        <f>'Historical Returns'!E62+1</f>
        <v>1.1053999999999999</v>
      </c>
      <c r="F99" s="133">
        <f>'Historical Returns'!F62+1</f>
        <v>1.0387</v>
      </c>
    </row>
    <row r="100" spans="2:6" x14ac:dyDescent="0.25">
      <c r="B100" s="22">
        <f>'Historical Returns'!B63</f>
        <v>1983</v>
      </c>
      <c r="C100" s="133">
        <f>'Historical Returns'!C63+1</f>
        <v>1.2256</v>
      </c>
      <c r="D100" s="133">
        <f>'Historical Returns'!D63+1</f>
        <v>1.0065</v>
      </c>
      <c r="E100" s="133">
        <f>'Historical Returns'!E63+1</f>
        <v>1.0880000000000001</v>
      </c>
      <c r="F100" s="133">
        <f>'Historical Returns'!F63+1</f>
        <v>1.038</v>
      </c>
    </row>
    <row r="101" spans="2:6" x14ac:dyDescent="0.25">
      <c r="B101" s="22">
        <f>'Historical Returns'!B64</f>
        <v>1984</v>
      </c>
      <c r="C101" s="133">
        <f>'Historical Returns'!C64+1</f>
        <v>1.0627</v>
      </c>
      <c r="D101" s="133">
        <f>'Historical Returns'!D64+1</f>
        <v>1.1548</v>
      </c>
      <c r="E101" s="133">
        <f>'Historical Returns'!E64+1</f>
        <v>1.0985</v>
      </c>
      <c r="F101" s="133">
        <f>'Historical Returns'!F64+1</f>
        <v>1.0395000000000001</v>
      </c>
    </row>
    <row r="102" spans="2:6" x14ac:dyDescent="0.25">
      <c r="B102" s="22">
        <f>'Historical Returns'!B65</f>
        <v>1985</v>
      </c>
      <c r="C102" s="133">
        <f>'Historical Returns'!C65+1</f>
        <v>1.3172999999999999</v>
      </c>
      <c r="D102" s="133">
        <f>'Historical Returns'!D65+1</f>
        <v>1.3096999999999999</v>
      </c>
      <c r="E102" s="133">
        <f>'Historical Returns'!E65+1</f>
        <v>1.0771999999999999</v>
      </c>
      <c r="F102" s="133">
        <f>'Historical Returns'!F65+1</f>
        <v>1.0377000000000001</v>
      </c>
    </row>
    <row r="103" spans="2:6" x14ac:dyDescent="0.25">
      <c r="B103" s="22">
        <f>'Historical Returns'!B66</f>
        <v>1986</v>
      </c>
      <c r="C103" s="133">
        <f>'Historical Returns'!C66+1</f>
        <v>1.1867000000000001</v>
      </c>
      <c r="D103" s="133">
        <f>'Historical Returns'!D66+1</f>
        <v>1.2453000000000001</v>
      </c>
      <c r="E103" s="133">
        <f>'Historical Returns'!E66+1</f>
        <v>1.0616000000000001</v>
      </c>
      <c r="F103" s="133">
        <f>'Historical Returns'!F66+1</f>
        <v>1.0113000000000001</v>
      </c>
    </row>
    <row r="104" spans="2:6" x14ac:dyDescent="0.25">
      <c r="B104" s="22">
        <f>'Historical Returns'!B67</f>
        <v>1987</v>
      </c>
      <c r="C104" s="133">
        <f>'Historical Returns'!C67+1</f>
        <v>1.0525</v>
      </c>
      <c r="D104" s="133">
        <f>'Historical Returns'!D67+1</f>
        <v>0.97289999999999999</v>
      </c>
      <c r="E104" s="133">
        <f>'Historical Returns'!E67+1</f>
        <v>1.0547</v>
      </c>
      <c r="F104" s="133">
        <f>'Historical Returns'!F67+1</f>
        <v>1.0441</v>
      </c>
    </row>
    <row r="105" spans="2:6" x14ac:dyDescent="0.25">
      <c r="B105" s="22">
        <f>'Historical Returns'!B68</f>
        <v>1988</v>
      </c>
      <c r="C105" s="133">
        <f>'Historical Returns'!C68+1</f>
        <v>1.1660999999999999</v>
      </c>
      <c r="D105" s="133">
        <f>'Historical Returns'!D68+1</f>
        <v>1.0967</v>
      </c>
      <c r="E105" s="133">
        <f>'Historical Returns'!E68+1</f>
        <v>1.0634999999999999</v>
      </c>
      <c r="F105" s="133">
        <f>'Historical Returns'!F68+1</f>
        <v>1.0442</v>
      </c>
    </row>
    <row r="106" spans="2:6" x14ac:dyDescent="0.25">
      <c r="B106" s="22">
        <f>'Historical Returns'!B69</f>
        <v>1989</v>
      </c>
      <c r="C106" s="133">
        <f>'Historical Returns'!C69+1</f>
        <v>1.3169</v>
      </c>
      <c r="D106" s="133">
        <f>'Historical Returns'!D69+1</f>
        <v>1.1811</v>
      </c>
      <c r="E106" s="133">
        <f>'Historical Returns'!E69+1</f>
        <v>1.0836999999999999</v>
      </c>
      <c r="F106" s="133">
        <f>'Historical Returns'!F69+1</f>
        <v>1.0465</v>
      </c>
    </row>
    <row r="107" spans="2:6" x14ac:dyDescent="0.25">
      <c r="B107" s="22">
        <f>'Historical Returns'!B70</f>
        <v>1990</v>
      </c>
      <c r="C107" s="133">
        <f>'Historical Returns'!C70+1</f>
        <v>0.96899999999999997</v>
      </c>
      <c r="D107" s="133">
        <f>'Historical Returns'!D70+1</f>
        <v>1.0618000000000001</v>
      </c>
      <c r="E107" s="133">
        <f>'Historical Returns'!E70+1</f>
        <v>1.0781000000000001</v>
      </c>
      <c r="F107" s="133">
        <f>'Historical Returns'!F70+1</f>
        <v>1.0610999999999999</v>
      </c>
    </row>
    <row r="108" spans="2:6" x14ac:dyDescent="0.25">
      <c r="B108" s="22">
        <f>'Historical Returns'!B71</f>
        <v>1991</v>
      </c>
      <c r="C108" s="133">
        <f>'Historical Returns'!C71+1</f>
        <v>1.3047</v>
      </c>
      <c r="D108" s="133">
        <f>'Historical Returns'!D71+1</f>
        <v>1.1930000000000001</v>
      </c>
      <c r="E108" s="133">
        <f>'Historical Returns'!E71+1</f>
        <v>1.056</v>
      </c>
      <c r="F108" s="133">
        <f>'Historical Returns'!F71+1</f>
        <v>1.0306</v>
      </c>
    </row>
    <row r="109" spans="2:6" x14ac:dyDescent="0.25">
      <c r="B109" s="22">
        <f>'Historical Returns'!B72</f>
        <v>1992</v>
      </c>
      <c r="C109" s="133">
        <f>'Historical Returns'!C72+1</f>
        <v>1.0762</v>
      </c>
      <c r="D109" s="133">
        <f>'Historical Returns'!D72+1</f>
        <v>1.0805</v>
      </c>
      <c r="E109" s="133">
        <f>'Historical Returns'!E72+1</f>
        <v>1.0350999999999999</v>
      </c>
      <c r="F109" s="133">
        <f>'Historical Returns'!F72+1</f>
        <v>1.0289999999999999</v>
      </c>
    </row>
    <row r="110" spans="2:6" x14ac:dyDescent="0.25">
      <c r="B110" s="22">
        <f>'Historical Returns'!B73</f>
        <v>1993</v>
      </c>
      <c r="C110" s="133">
        <f>'Historical Returns'!C73+1</f>
        <v>1.1008</v>
      </c>
      <c r="D110" s="133">
        <f>'Historical Returns'!D73+1</f>
        <v>1.1823999999999999</v>
      </c>
      <c r="E110" s="133">
        <f>'Historical Returns'!E73+1</f>
        <v>1.0289999999999999</v>
      </c>
      <c r="F110" s="133">
        <f>'Historical Returns'!F73+1</f>
        <v>1.0275000000000001</v>
      </c>
    </row>
    <row r="111" spans="2:6" x14ac:dyDescent="0.25">
      <c r="B111" s="22">
        <f>'Historical Returns'!B74</f>
        <v>1994</v>
      </c>
      <c r="C111" s="133">
        <f>'Historical Returns'!C74+1</f>
        <v>1.0132000000000001</v>
      </c>
      <c r="D111" s="133">
        <f>'Historical Returns'!D74+1</f>
        <v>0.92230000000000001</v>
      </c>
      <c r="E111" s="133">
        <f>'Historical Returns'!E74+1</f>
        <v>1.0389999999999999</v>
      </c>
      <c r="F111" s="133">
        <f>'Historical Returns'!F74+1</f>
        <v>1.0266999999999999</v>
      </c>
    </row>
    <row r="112" spans="2:6" x14ac:dyDescent="0.25">
      <c r="B112" s="22">
        <f>'Historical Returns'!B75</f>
        <v>1995</v>
      </c>
      <c r="C112" s="133">
        <f>'Historical Returns'!C75+1</f>
        <v>1.3757999999999999</v>
      </c>
      <c r="D112" s="133">
        <f>'Historical Returns'!D75+1</f>
        <v>1.3167</v>
      </c>
      <c r="E112" s="133">
        <f>'Historical Returns'!E75+1</f>
        <v>1.056</v>
      </c>
      <c r="F112" s="133">
        <f>'Historical Returns'!F75+1</f>
        <v>1.0254000000000001</v>
      </c>
    </row>
    <row r="113" spans="2:6" x14ac:dyDescent="0.25">
      <c r="B113" s="22">
        <f>'Historical Returns'!B76</f>
        <v>1996</v>
      </c>
      <c r="C113" s="133">
        <f>'Historical Returns'!C76+1</f>
        <v>1.2296</v>
      </c>
      <c r="D113" s="133">
        <f>'Historical Returns'!D76+1</f>
        <v>0.99070000000000003</v>
      </c>
      <c r="E113" s="133">
        <f>'Historical Returns'!E76+1</f>
        <v>1.0521</v>
      </c>
      <c r="F113" s="133">
        <f>'Historical Returns'!F76+1</f>
        <v>1.0331999999999999</v>
      </c>
    </row>
    <row r="114" spans="2:6" x14ac:dyDescent="0.25">
      <c r="B114" s="22">
        <f>'Historical Returns'!B77</f>
        <v>1997</v>
      </c>
      <c r="C114" s="133">
        <f>'Historical Returns'!C77+1</f>
        <v>1.3336000000000001</v>
      </c>
      <c r="D114" s="133">
        <f>'Historical Returns'!D77+1</f>
        <v>1.1585000000000001</v>
      </c>
      <c r="E114" s="133">
        <f>'Historical Returns'!E77+1</f>
        <v>1.0526</v>
      </c>
      <c r="F114" s="133">
        <f>'Historical Returns'!F77+1</f>
        <v>1.0169999999999999</v>
      </c>
    </row>
    <row r="115" spans="2:6" x14ac:dyDescent="0.25">
      <c r="B115" s="22">
        <f>'Historical Returns'!B78</f>
        <v>1998</v>
      </c>
      <c r="C115" s="133">
        <f>'Historical Returns'!C78+1</f>
        <v>1.2858000000000001</v>
      </c>
      <c r="D115" s="133">
        <f>'Historical Returns'!D78+1</f>
        <v>1.1306</v>
      </c>
      <c r="E115" s="133">
        <f>'Historical Returns'!E78+1</f>
        <v>1.0486</v>
      </c>
      <c r="F115" s="133">
        <f>'Historical Returns'!F78+1</f>
        <v>1.0161</v>
      </c>
    </row>
    <row r="116" spans="2:6" x14ac:dyDescent="0.25">
      <c r="B116" s="22">
        <f>'Historical Returns'!B79</f>
        <v>1999</v>
      </c>
      <c r="C116" s="133">
        <f>'Historical Returns'!C79+1</f>
        <v>1.2103999999999999</v>
      </c>
      <c r="D116" s="133">
        <f>'Historical Returns'!D79+1</f>
        <v>0.91039999999999999</v>
      </c>
      <c r="E116" s="133">
        <f>'Historical Returns'!E79+1</f>
        <v>1.0468</v>
      </c>
      <c r="F116" s="133">
        <f>'Historical Returns'!F79+1</f>
        <v>1.0267999999999999</v>
      </c>
    </row>
    <row r="117" spans="2:6" x14ac:dyDescent="0.25">
      <c r="B117" s="22">
        <f>'Historical Returns'!B80</f>
        <v>2000</v>
      </c>
      <c r="C117" s="133">
        <f>'Historical Returns'!C80+1</f>
        <v>0.90900000000000003</v>
      </c>
      <c r="D117" s="133">
        <f>'Historical Returns'!D80+1</f>
        <v>1.2147999999999999</v>
      </c>
      <c r="E117" s="133">
        <f>'Historical Returns'!E80+1</f>
        <v>1.0589</v>
      </c>
      <c r="F117" s="133">
        <f>'Historical Returns'!F80+1</f>
        <v>1.0339</v>
      </c>
    </row>
    <row r="118" spans="2:6" x14ac:dyDescent="0.25">
      <c r="B118" s="22">
        <f>'Historical Returns'!B81</f>
        <v>2001</v>
      </c>
      <c r="C118" s="133">
        <f>'Historical Returns'!C81+1</f>
        <v>0.88109999999999999</v>
      </c>
      <c r="D118" s="133">
        <f>'Historical Returns'!D81+1</f>
        <v>1.0369999999999999</v>
      </c>
      <c r="E118" s="133">
        <f>'Historical Returns'!E81+1</f>
        <v>1.0383</v>
      </c>
      <c r="F118" s="133">
        <f>'Historical Returns'!F81+1</f>
        <v>1.0155000000000001</v>
      </c>
    </row>
    <row r="119" spans="2:6" x14ac:dyDescent="0.25">
      <c r="B119" s="22">
        <f>'Historical Returns'!B82</f>
        <v>2002</v>
      </c>
      <c r="C119" s="133">
        <f>'Historical Returns'!C82+1</f>
        <v>0.77900000000000003</v>
      </c>
      <c r="D119" s="133">
        <f>'Historical Returns'!D82+1</f>
        <v>1.1783999999999999</v>
      </c>
      <c r="E119" s="133">
        <f>'Historical Returns'!E82+1</f>
        <v>1.0165</v>
      </c>
      <c r="F119" s="133">
        <f>'Historical Returns'!F82+1</f>
        <v>1.0238</v>
      </c>
    </row>
    <row r="120" spans="2:6" x14ac:dyDescent="0.25">
      <c r="B120" s="22">
        <f>'Historical Returns'!B83</f>
        <v>2003</v>
      </c>
      <c r="C120" s="133">
        <f>'Historical Returns'!C83+1</f>
        <v>1.2867999999999999</v>
      </c>
      <c r="D120" s="133">
        <f>'Historical Returns'!D83+1</f>
        <v>1.0145</v>
      </c>
      <c r="E120" s="133">
        <f>'Historical Returns'!E83+1</f>
        <v>1.0102</v>
      </c>
      <c r="F120" s="133">
        <f>'Historical Returns'!F83+1</f>
        <v>1.0187999999999999</v>
      </c>
    </row>
    <row r="121" spans="2:6" x14ac:dyDescent="0.25">
      <c r="B121" s="22">
        <f>'Historical Returns'!B84</f>
        <v>2004</v>
      </c>
      <c r="C121" s="133">
        <f>'Historical Returns'!C84+1</f>
        <v>1.1088</v>
      </c>
      <c r="D121" s="133">
        <f>'Historical Returns'!D84+1</f>
        <v>1.0851</v>
      </c>
      <c r="E121" s="133">
        <f>'Historical Returns'!E84+1</f>
        <v>1.012</v>
      </c>
      <c r="F121" s="133">
        <f>'Historical Returns'!F84+1</f>
        <v>1.0326</v>
      </c>
    </row>
    <row r="122" spans="2:6" x14ac:dyDescent="0.25">
      <c r="B122" s="22">
        <f>'Historical Returns'!B85</f>
        <v>2005</v>
      </c>
      <c r="C122" s="133">
        <f>'Historical Returns'!C85+1</f>
        <v>1.0490999999999999</v>
      </c>
      <c r="D122" s="133">
        <f>'Historical Returns'!D85+1</f>
        <v>1.0781000000000001</v>
      </c>
      <c r="E122" s="133">
        <f>'Historical Returns'!E85+1</f>
        <v>1.0298</v>
      </c>
      <c r="F122" s="133">
        <f>'Historical Returns'!F85+1</f>
        <v>1.0342</v>
      </c>
    </row>
    <row r="123" spans="2:6" x14ac:dyDescent="0.25">
      <c r="B123" s="22">
        <f>'Historical Returns'!B86</f>
        <v>2006</v>
      </c>
      <c r="C123" s="133">
        <f>'Historical Returns'!C86+1</f>
        <v>1.1578999999999999</v>
      </c>
      <c r="D123" s="133">
        <f>'Historical Returns'!D86+1</f>
        <v>1.0119</v>
      </c>
      <c r="E123" s="133">
        <f>'Historical Returns'!E86+1</f>
        <v>1.048</v>
      </c>
      <c r="F123" s="133">
        <f>'Historical Returns'!F86+1</f>
        <v>1.0254000000000001</v>
      </c>
    </row>
    <row r="124" spans="2:6" x14ac:dyDescent="0.25">
      <c r="B124" s="22">
        <f>'Historical Returns'!B87</f>
        <v>2007</v>
      </c>
      <c r="C124" s="133">
        <f>'Historical Returns'!C87+1</f>
        <v>1.0548999999999999</v>
      </c>
      <c r="D124" s="133">
        <f>'Historical Returns'!D87+1</f>
        <v>1.0988</v>
      </c>
      <c r="E124" s="133">
        <f>'Historical Returns'!E87+1</f>
        <v>1.0466</v>
      </c>
      <c r="F124" s="133">
        <f>'Historical Returns'!F87+1</f>
        <v>1.0407999999999999</v>
      </c>
    </row>
    <row r="125" spans="2:6" x14ac:dyDescent="0.25">
      <c r="B125" s="22">
        <f>'Historical Returns'!B88</f>
        <v>2008</v>
      </c>
      <c r="C125" s="133">
        <f>'Historical Returns'!C88+1</f>
        <v>0.63</v>
      </c>
      <c r="D125" s="133">
        <f>'Historical Returns'!D88+1</f>
        <v>1.2586999999999999</v>
      </c>
      <c r="E125" s="133">
        <f>'Historical Returns'!E88+1</f>
        <v>1.016</v>
      </c>
      <c r="F125" s="133">
        <f>'Historical Returns'!F88+1</f>
        <v>1.0008999999999999</v>
      </c>
    </row>
    <row r="126" spans="2:6" x14ac:dyDescent="0.25">
      <c r="B126" s="22">
        <v>2009</v>
      </c>
      <c r="C126" s="133">
        <f>'Historical Returns'!C89+1</f>
        <v>1.2645999999999999</v>
      </c>
      <c r="D126" s="133">
        <f>'Historical Returns'!D89+1</f>
        <v>0.85099999999999998</v>
      </c>
      <c r="E126" s="133">
        <f>'Historical Returns'!E89+1</f>
        <v>1.0009999999999999</v>
      </c>
      <c r="F126" s="133">
        <f>'Historical Returns'!F89+1</f>
        <v>1.0271999999999999</v>
      </c>
    </row>
    <row r="127" spans="2:6" x14ac:dyDescent="0.25">
      <c r="B127" s="22">
        <v>2010</v>
      </c>
      <c r="C127" s="133">
        <f>'Historical Returns'!C90+1</f>
        <v>1.1506000000000001</v>
      </c>
      <c r="D127" s="133">
        <f>'Historical Returns'!D90+1</f>
        <v>1.1013999999999999</v>
      </c>
      <c r="E127" s="133">
        <f>'Historical Returns'!E90+1</f>
        <v>1.0012000000000001</v>
      </c>
      <c r="F127" s="133">
        <f>'Historical Returns'!F90+1</f>
        <v>1.0149999999999999</v>
      </c>
    </row>
    <row r="128" spans="2:6" x14ac:dyDescent="0.25">
      <c r="B128" s="22">
        <v>2011</v>
      </c>
      <c r="C128" s="133">
        <f>'Historical Returns'!C91+1</f>
        <v>1.0210999999999999</v>
      </c>
      <c r="D128" s="133">
        <f>'Historical Returns'!D91+1</f>
        <v>1.2709999999999999</v>
      </c>
      <c r="E128" s="133">
        <f>'Historical Returns'!E91+1</f>
        <v>1.0004</v>
      </c>
      <c r="F128" s="133">
        <f>'Historical Returns'!F91+1</f>
        <v>1.0296000000000001</v>
      </c>
    </row>
    <row r="129" spans="2:6" x14ac:dyDescent="0.25">
      <c r="B129" s="22">
        <v>2012</v>
      </c>
      <c r="C129" s="133">
        <f>'Historical Returns'!C92+1</f>
        <v>1.1599999999999999</v>
      </c>
      <c r="D129" s="133">
        <f>'Historical Returns'!D92+1</f>
        <v>1.0343</v>
      </c>
      <c r="E129" s="133">
        <f>'Historical Returns'!E92+1</f>
        <v>1.0005999999999999</v>
      </c>
      <c r="F129" s="133">
        <f>'Historical Returns'!F92+1</f>
        <v>1.0174000000000001</v>
      </c>
    </row>
    <row r="130" spans="2:6" x14ac:dyDescent="0.25">
      <c r="B130" s="22">
        <v>2013</v>
      </c>
      <c r="C130" s="133">
        <f>'Historical Returns'!C93+1</f>
        <v>1.3239000000000001</v>
      </c>
      <c r="D130" s="133">
        <f>'Historical Returns'!D93+1</f>
        <v>0.87219999999999998</v>
      </c>
      <c r="E130" s="133">
        <f>'Historical Returns'!E93+1</f>
        <v>1.0002</v>
      </c>
      <c r="F130" s="133">
        <f>'Historical Returns'!F93+1</f>
        <v>1.0150999999999999</v>
      </c>
    </row>
    <row r="131" spans="2:6" x14ac:dyDescent="0.25">
      <c r="B131" s="22">
        <v>2014</v>
      </c>
      <c r="C131" s="133">
        <f>'Historical Returns'!C94+1</f>
        <v>1.1369</v>
      </c>
      <c r="D131" s="133">
        <f>'Historical Returns'!D94+1</f>
        <v>1.2471000000000001</v>
      </c>
      <c r="E131" s="133">
        <f>'Historical Returns'!E94+1</f>
        <v>1.0002</v>
      </c>
      <c r="F131" s="133">
        <f>'Historical Returns'!F94+1</f>
        <v>1.0076000000000001</v>
      </c>
    </row>
    <row r="132" spans="2:6" x14ac:dyDescent="0.25">
      <c r="B132" s="22">
        <v>2015</v>
      </c>
      <c r="C132" s="133">
        <f>'Historical Returns'!C95+1</f>
        <v>1.0138</v>
      </c>
      <c r="D132" s="133">
        <f>'Historical Returns'!D95+1</f>
        <v>0.99350000000000005</v>
      </c>
      <c r="E132" s="133">
        <f>'Historical Returns'!E95+1</f>
        <v>1.0002</v>
      </c>
      <c r="F132" s="133">
        <f>'Historical Returns'!F95+1</f>
        <v>1.0073000000000001</v>
      </c>
    </row>
    <row r="133" spans="2:6" x14ac:dyDescent="0.25">
      <c r="B133" s="22">
        <v>2016</v>
      </c>
      <c r="C133" s="133">
        <f>'Historical Returns'!C96+1</f>
        <v>1.1195999999999999</v>
      </c>
      <c r="D133" s="133">
        <f>'Historical Returns'!D96+1</f>
        <v>0.98250000000000004</v>
      </c>
      <c r="E133" s="133">
        <f>'Historical Returns'!E96+1</f>
        <v>1.002</v>
      </c>
      <c r="F133" s="133">
        <f>'Historical Returns'!F96+1</f>
        <v>1.0206999999999999</v>
      </c>
    </row>
    <row r="134" spans="2:6" x14ac:dyDescent="0.25">
      <c r="B134" s="22">
        <v>2017</v>
      </c>
      <c r="C134" s="133">
        <f>'Historical Returns'!C97+1</f>
        <v>1.2182999999999999</v>
      </c>
      <c r="D134" s="133">
        <f>'Historical Returns'!D97+1</f>
        <v>1.0624</v>
      </c>
      <c r="E134" s="133">
        <f>'Historical Returns'!E97+1</f>
        <v>1.008</v>
      </c>
      <c r="F134" s="133">
        <f>'Historical Returns'!F97+1</f>
        <v>1.0210999999999999</v>
      </c>
    </row>
    <row r="135" spans="2:6" x14ac:dyDescent="0.25">
      <c r="B135" s="22">
        <v>2018</v>
      </c>
      <c r="C135" s="133">
        <f>'Historical Returns'!C98+1</f>
        <v>0.95620000000000005</v>
      </c>
      <c r="D135" s="133">
        <f>'Historical Returns'!D98+1</f>
        <v>0.99429999999999996</v>
      </c>
      <c r="E135" s="133">
        <f>'Historical Returns'!E98+1</f>
        <v>1.0181</v>
      </c>
      <c r="F135" s="133">
        <f>'Historical Returns'!F98+1</f>
        <v>1.0190999999999999</v>
      </c>
    </row>
    <row r="136" spans="2:6" x14ac:dyDescent="0.25">
      <c r="B136" s="22">
        <v>2019</v>
      </c>
      <c r="C136" s="133">
        <f>'Historical Returns'!C99+1</f>
        <v>1.3149</v>
      </c>
      <c r="D136" s="133">
        <f>'Historical Returns'!D99+1</f>
        <v>1.1215999999999999</v>
      </c>
      <c r="E136" s="133">
        <f>'Historical Returns'!E99+1</f>
        <v>1.0214000000000001</v>
      </c>
      <c r="F136" s="133">
        <f>'Historical Returns'!F99+1</f>
        <v>1.0228999999999999</v>
      </c>
    </row>
    <row r="137" spans="2:6" x14ac:dyDescent="0.25">
      <c r="B137" s="22">
        <v>2020</v>
      </c>
      <c r="C137" s="133">
        <f>'Historical Returns'!C100+1</f>
        <v>1.1839999999999999</v>
      </c>
      <c r="D137" s="133">
        <f>'Historical Returns'!D100+1</f>
        <v>1.1539999999999999</v>
      </c>
      <c r="E137" s="133">
        <f>'Historical Returns'!E100+1</f>
        <v>1.0044</v>
      </c>
      <c r="F137" s="133">
        <f>'Historical Returns'!F100+1</f>
        <v>1.0136000000000001</v>
      </c>
    </row>
    <row r="138" spans="2:6" x14ac:dyDescent="0.25">
      <c r="C138" s="27"/>
      <c r="D138" s="27"/>
      <c r="E138" s="27"/>
      <c r="F138" s="27"/>
    </row>
    <row r="139" spans="2:6" x14ac:dyDescent="0.25">
      <c r="C139" s="27"/>
      <c r="D139" s="27"/>
      <c r="E139" s="27"/>
      <c r="F139" s="27"/>
    </row>
    <row r="140" spans="2:6" x14ac:dyDescent="0.25">
      <c r="C140" s="27"/>
      <c r="D140" s="27"/>
      <c r="E140" s="27"/>
      <c r="F140" s="27"/>
    </row>
    <row r="141" spans="2:6" x14ac:dyDescent="0.25">
      <c r="C141" s="27"/>
      <c r="D141" s="27"/>
      <c r="E141" s="27"/>
      <c r="F141" s="27"/>
    </row>
    <row r="142" spans="2:6" x14ac:dyDescent="0.25">
      <c r="C142" s="27"/>
      <c r="D142" s="27"/>
      <c r="E142" s="27"/>
      <c r="F142" s="27"/>
    </row>
    <row r="143" spans="2:6" x14ac:dyDescent="0.25">
      <c r="C143" s="27"/>
      <c r="D143" s="27"/>
      <c r="E143" s="27"/>
      <c r="F143" s="27"/>
    </row>
    <row r="144" spans="2:6" x14ac:dyDescent="0.25">
      <c r="C144" s="27"/>
      <c r="D144" s="27"/>
      <c r="E144" s="27"/>
      <c r="F144" s="27"/>
    </row>
    <row r="145" spans="3:6" x14ac:dyDescent="0.25">
      <c r="C145" s="27"/>
      <c r="D145" s="27"/>
      <c r="E145" s="27"/>
      <c r="F145" s="27"/>
    </row>
    <row r="146" spans="3:6" x14ac:dyDescent="0.25">
      <c r="C146" s="27"/>
      <c r="D146" s="27"/>
      <c r="E146" s="27"/>
      <c r="F146" s="27"/>
    </row>
    <row r="147" spans="3:6" x14ac:dyDescent="0.25">
      <c r="C147" s="27"/>
      <c r="D147" s="27"/>
      <c r="E147" s="27"/>
      <c r="F147" s="27"/>
    </row>
    <row r="148" spans="3:6" x14ac:dyDescent="0.25">
      <c r="C148" s="27"/>
      <c r="D148" s="27"/>
      <c r="E148" s="27"/>
      <c r="F148" s="27"/>
    </row>
    <row r="149" spans="3:6" x14ac:dyDescent="0.25">
      <c r="C149" s="27"/>
      <c r="D149" s="27"/>
      <c r="E149" s="27"/>
      <c r="F149" s="27"/>
    </row>
    <row r="150" spans="3:6" x14ac:dyDescent="0.25">
      <c r="C150" s="27"/>
      <c r="D150" s="27"/>
      <c r="E150" s="27"/>
      <c r="F150" s="27"/>
    </row>
    <row r="151" spans="3:6" x14ac:dyDescent="0.25">
      <c r="C151" s="27"/>
      <c r="D151" s="27"/>
      <c r="E151" s="27"/>
      <c r="F151" s="27"/>
    </row>
    <row r="152" spans="3:6" x14ac:dyDescent="0.25">
      <c r="C152" s="27"/>
      <c r="D152" s="27"/>
      <c r="E152" s="27"/>
      <c r="F152" s="27"/>
    </row>
    <row r="153" spans="3:6" x14ac:dyDescent="0.25">
      <c r="C153" s="27"/>
      <c r="D153" s="27"/>
      <c r="E153" s="27"/>
      <c r="F153" s="27"/>
    </row>
    <row r="154" spans="3:6" x14ac:dyDescent="0.25">
      <c r="C154" s="27"/>
      <c r="D154" s="27"/>
      <c r="E154" s="27"/>
      <c r="F154" s="27"/>
    </row>
    <row r="155" spans="3:6" x14ac:dyDescent="0.25">
      <c r="C155" s="27"/>
      <c r="D155" s="27"/>
      <c r="E155" s="27"/>
      <c r="F155" s="27"/>
    </row>
    <row r="156" spans="3:6" x14ac:dyDescent="0.25">
      <c r="C156" s="27"/>
      <c r="D156" s="27"/>
      <c r="E156" s="27"/>
      <c r="F156" s="27"/>
    </row>
    <row r="157" spans="3:6" x14ac:dyDescent="0.25">
      <c r="C157" s="27"/>
      <c r="D157" s="27"/>
      <c r="E157" s="27"/>
      <c r="F157" s="27"/>
    </row>
    <row r="158" spans="3:6" x14ac:dyDescent="0.25">
      <c r="C158" s="27"/>
      <c r="D158" s="27"/>
      <c r="E158" s="27"/>
      <c r="F158" s="27"/>
    </row>
    <row r="159" spans="3:6" x14ac:dyDescent="0.25">
      <c r="C159" s="27"/>
      <c r="D159" s="27"/>
      <c r="E159" s="27"/>
      <c r="F159" s="27"/>
    </row>
    <row r="160" spans="3:6" x14ac:dyDescent="0.25">
      <c r="C160" s="27"/>
      <c r="D160" s="27"/>
      <c r="E160" s="27"/>
      <c r="F160" s="27"/>
    </row>
    <row r="161" spans="3:6" x14ac:dyDescent="0.25">
      <c r="C161" s="27"/>
      <c r="D161" s="27"/>
      <c r="E161" s="27"/>
      <c r="F161" s="27"/>
    </row>
    <row r="162" spans="3:6" x14ac:dyDescent="0.25">
      <c r="C162" s="27"/>
      <c r="D162" s="27"/>
      <c r="E162" s="27"/>
      <c r="F162" s="27"/>
    </row>
    <row r="163" spans="3:6" x14ac:dyDescent="0.25">
      <c r="C163" s="27"/>
      <c r="D163" s="27"/>
      <c r="E163" s="27"/>
      <c r="F163" s="27"/>
    </row>
    <row r="164" spans="3:6" x14ac:dyDescent="0.25">
      <c r="C164" s="27"/>
      <c r="D164" s="27"/>
      <c r="E164" s="27"/>
      <c r="F164" s="27"/>
    </row>
    <row r="165" spans="3:6" x14ac:dyDescent="0.25">
      <c r="C165" s="27"/>
      <c r="D165" s="27"/>
      <c r="E165" s="27"/>
      <c r="F165" s="27"/>
    </row>
    <row r="166" spans="3:6" x14ac:dyDescent="0.25">
      <c r="C166" s="27"/>
      <c r="D166" s="27"/>
      <c r="E166" s="27"/>
      <c r="F166" s="27"/>
    </row>
    <row r="167" spans="3:6" x14ac:dyDescent="0.25">
      <c r="C167" s="27"/>
      <c r="D167" s="27"/>
      <c r="E167" s="27"/>
      <c r="F167" s="27"/>
    </row>
    <row r="168" spans="3:6" x14ac:dyDescent="0.25">
      <c r="C168" s="27"/>
      <c r="D168" s="27"/>
      <c r="E168" s="27"/>
      <c r="F168" s="27"/>
    </row>
    <row r="169" spans="3:6" x14ac:dyDescent="0.25">
      <c r="C169" s="27"/>
      <c r="D169" s="27"/>
      <c r="E169" s="27"/>
      <c r="F169" s="27"/>
    </row>
    <row r="170" spans="3:6" x14ac:dyDescent="0.25">
      <c r="C170" s="27"/>
      <c r="D170" s="27"/>
      <c r="E170" s="27"/>
      <c r="F170" s="27"/>
    </row>
    <row r="171" spans="3:6" x14ac:dyDescent="0.25">
      <c r="C171" s="27"/>
      <c r="D171" s="27"/>
      <c r="E171" s="27"/>
      <c r="F171" s="27"/>
    </row>
    <row r="172" spans="3:6" x14ac:dyDescent="0.25">
      <c r="C172" s="27"/>
      <c r="D172" s="27"/>
      <c r="E172" s="27"/>
      <c r="F172" s="27"/>
    </row>
    <row r="173" spans="3:6" x14ac:dyDescent="0.25">
      <c r="C173" s="27"/>
      <c r="D173" s="27"/>
      <c r="E173" s="27"/>
      <c r="F173" s="27"/>
    </row>
    <row r="174" spans="3:6" x14ac:dyDescent="0.25">
      <c r="C174" s="27"/>
      <c r="D174" s="27"/>
      <c r="E174" s="27"/>
      <c r="F174" s="27"/>
    </row>
    <row r="175" spans="3:6" x14ac:dyDescent="0.25">
      <c r="C175" s="27"/>
      <c r="D175" s="27"/>
      <c r="E175" s="27"/>
      <c r="F175" s="27"/>
    </row>
    <row r="176" spans="3:6" x14ac:dyDescent="0.25">
      <c r="C176" s="27"/>
      <c r="D176" s="27"/>
      <c r="E176" s="27"/>
      <c r="F176" s="27"/>
    </row>
    <row r="177" spans="3:6" x14ac:dyDescent="0.25">
      <c r="C177" s="27"/>
      <c r="D177" s="27"/>
      <c r="E177" s="27"/>
      <c r="F177" s="27"/>
    </row>
    <row r="178" spans="3:6" x14ac:dyDescent="0.25">
      <c r="C178" s="27"/>
      <c r="D178" s="27"/>
      <c r="E178" s="27"/>
      <c r="F178" s="27"/>
    </row>
    <row r="179" spans="3:6" x14ac:dyDescent="0.25">
      <c r="C179" s="27"/>
      <c r="D179" s="27"/>
      <c r="E179" s="27"/>
      <c r="F179" s="27"/>
    </row>
    <row r="180" spans="3:6" x14ac:dyDescent="0.25">
      <c r="C180" s="27"/>
      <c r="D180" s="27"/>
      <c r="E180" s="27"/>
      <c r="F180" s="27"/>
    </row>
    <row r="181" spans="3:6" x14ac:dyDescent="0.25">
      <c r="C181" s="27"/>
      <c r="D181" s="27"/>
      <c r="E181" s="27"/>
      <c r="F181" s="27"/>
    </row>
    <row r="182" spans="3:6" x14ac:dyDescent="0.25">
      <c r="C182" s="27"/>
      <c r="D182" s="27"/>
      <c r="E182" s="27"/>
      <c r="F182" s="27"/>
    </row>
    <row r="183" spans="3:6" x14ac:dyDescent="0.25">
      <c r="C183" s="27"/>
      <c r="D183" s="27"/>
      <c r="E183" s="27"/>
      <c r="F183" s="27"/>
    </row>
    <row r="184" spans="3:6" x14ac:dyDescent="0.25">
      <c r="C184" s="27"/>
      <c r="D184" s="27"/>
      <c r="E184" s="27"/>
      <c r="F184" s="27"/>
    </row>
    <row r="185" spans="3:6" x14ac:dyDescent="0.25">
      <c r="C185" s="27"/>
      <c r="D185" s="27"/>
      <c r="E185" s="27"/>
      <c r="F185" s="27"/>
    </row>
    <row r="186" spans="3:6" x14ac:dyDescent="0.25">
      <c r="C186" s="27"/>
      <c r="D186" s="27"/>
      <c r="E186" s="27"/>
      <c r="F186" s="27"/>
    </row>
    <row r="187" spans="3:6" x14ac:dyDescent="0.25">
      <c r="C187" s="27"/>
      <c r="D187" s="27"/>
      <c r="E187" s="27"/>
      <c r="F187" s="27"/>
    </row>
    <row r="188" spans="3:6" x14ac:dyDescent="0.25">
      <c r="C188" s="27"/>
      <c r="D188" s="27"/>
      <c r="E188" s="27"/>
      <c r="F188" s="27"/>
    </row>
    <row r="189" spans="3:6" x14ac:dyDescent="0.25">
      <c r="C189" s="27"/>
      <c r="D189" s="27"/>
      <c r="E189" s="27"/>
      <c r="F189" s="27"/>
    </row>
    <row r="190" spans="3:6" x14ac:dyDescent="0.25">
      <c r="C190" s="27"/>
      <c r="D190" s="27"/>
      <c r="E190" s="27"/>
      <c r="F190" s="27"/>
    </row>
    <row r="191" spans="3:6" x14ac:dyDescent="0.25">
      <c r="C191" s="27"/>
      <c r="D191" s="27"/>
      <c r="E191" s="27"/>
      <c r="F191" s="27"/>
    </row>
    <row r="192" spans="3:6" x14ac:dyDescent="0.25">
      <c r="C192" s="27"/>
      <c r="D192" s="27"/>
      <c r="E192" s="27"/>
      <c r="F192" s="27"/>
    </row>
    <row r="193" spans="3:6" x14ac:dyDescent="0.25">
      <c r="C193" s="27"/>
      <c r="D193" s="27"/>
      <c r="E193" s="27"/>
      <c r="F193" s="27"/>
    </row>
    <row r="194" spans="3:6" x14ac:dyDescent="0.25">
      <c r="C194" s="27"/>
      <c r="D194" s="27"/>
      <c r="E194" s="27"/>
      <c r="F194" s="27"/>
    </row>
    <row r="195" spans="3:6" x14ac:dyDescent="0.25">
      <c r="C195" s="27"/>
      <c r="D195" s="27"/>
      <c r="E195" s="27"/>
      <c r="F195" s="27"/>
    </row>
    <row r="196" spans="3:6" x14ac:dyDescent="0.25">
      <c r="C196" s="27"/>
      <c r="D196" s="27"/>
      <c r="E196" s="27"/>
      <c r="F196" s="27"/>
    </row>
    <row r="197" spans="3:6" x14ac:dyDescent="0.25">
      <c r="C197" s="27"/>
      <c r="D197" s="27"/>
      <c r="E197" s="27"/>
      <c r="F197" s="27"/>
    </row>
    <row r="198" spans="3:6" x14ac:dyDescent="0.25">
      <c r="C198" s="27"/>
      <c r="D198" s="27"/>
      <c r="E198" s="27"/>
      <c r="F198" s="27"/>
    </row>
    <row r="199" spans="3:6" x14ac:dyDescent="0.25">
      <c r="C199" s="27"/>
      <c r="D199" s="27"/>
      <c r="E199" s="27"/>
      <c r="F199" s="27"/>
    </row>
    <row r="200" spans="3:6" x14ac:dyDescent="0.25">
      <c r="C200" s="27"/>
      <c r="D200" s="27"/>
      <c r="E200" s="27"/>
      <c r="F200" s="27"/>
    </row>
    <row r="201" spans="3:6" x14ac:dyDescent="0.25">
      <c r="C201" s="27"/>
      <c r="D201" s="27"/>
      <c r="E201" s="27"/>
      <c r="F201" s="27"/>
    </row>
    <row r="202" spans="3:6" x14ac:dyDescent="0.25">
      <c r="C202" s="27"/>
      <c r="D202" s="27"/>
      <c r="E202" s="27"/>
      <c r="F202" s="27"/>
    </row>
    <row r="203" spans="3:6" x14ac:dyDescent="0.25">
      <c r="C203" s="27"/>
      <c r="D203" s="27"/>
      <c r="E203" s="27"/>
      <c r="F203" s="27"/>
    </row>
    <row r="204" spans="3:6" x14ac:dyDescent="0.25">
      <c r="C204" s="27"/>
      <c r="D204" s="27"/>
      <c r="E204" s="27"/>
      <c r="F204" s="27"/>
    </row>
    <row r="205" spans="3:6" x14ac:dyDescent="0.25">
      <c r="C205" s="27"/>
      <c r="D205" s="27"/>
      <c r="E205" s="27"/>
      <c r="F205" s="27"/>
    </row>
    <row r="206" spans="3:6" x14ac:dyDescent="0.25">
      <c r="C206" s="27"/>
      <c r="D206" s="27"/>
      <c r="E206" s="27"/>
      <c r="F206" s="27"/>
    </row>
    <row r="207" spans="3:6" x14ac:dyDescent="0.25">
      <c r="C207" s="27"/>
      <c r="D207" s="27"/>
      <c r="E207" s="27"/>
      <c r="F207" s="27"/>
    </row>
    <row r="208" spans="3:6" x14ac:dyDescent="0.25">
      <c r="C208" s="27"/>
      <c r="D208" s="27"/>
      <c r="E208" s="27"/>
      <c r="F208" s="27"/>
    </row>
    <row r="209" spans="3:6" x14ac:dyDescent="0.25">
      <c r="C209" s="27"/>
      <c r="D209" s="27"/>
      <c r="E209" s="27"/>
      <c r="F209" s="27"/>
    </row>
    <row r="210" spans="3:6" x14ac:dyDescent="0.25">
      <c r="C210" s="27"/>
      <c r="D210" s="27"/>
      <c r="E210" s="27"/>
      <c r="F210" s="27"/>
    </row>
    <row r="211" spans="3:6" x14ac:dyDescent="0.25">
      <c r="C211" s="27"/>
      <c r="D211" s="27"/>
      <c r="E211" s="27"/>
      <c r="F211" s="27"/>
    </row>
    <row r="212" spans="3:6" x14ac:dyDescent="0.25">
      <c r="C212" s="27"/>
      <c r="D212" s="27"/>
      <c r="E212" s="27"/>
      <c r="F212" s="27"/>
    </row>
    <row r="213" spans="3:6" x14ac:dyDescent="0.25">
      <c r="C213" s="27"/>
      <c r="D213" s="27"/>
      <c r="E213" s="27"/>
      <c r="F213" s="27"/>
    </row>
    <row r="214" spans="3:6" x14ac:dyDescent="0.25">
      <c r="C214" s="27"/>
      <c r="D214" s="27"/>
      <c r="E214" s="27"/>
      <c r="F214" s="27"/>
    </row>
    <row r="215" spans="3:6" x14ac:dyDescent="0.25">
      <c r="C215" s="27"/>
      <c r="D215" s="27"/>
      <c r="E215" s="27"/>
      <c r="F215" s="27"/>
    </row>
    <row r="216" spans="3:6" x14ac:dyDescent="0.25">
      <c r="C216" s="27"/>
      <c r="D216" s="27"/>
      <c r="E216" s="27"/>
      <c r="F216" s="27"/>
    </row>
    <row r="217" spans="3:6" x14ac:dyDescent="0.25">
      <c r="C217" s="27"/>
      <c r="D217" s="27"/>
      <c r="E217" s="27"/>
      <c r="F217" s="27"/>
    </row>
    <row r="218" spans="3:6" x14ac:dyDescent="0.25">
      <c r="C218" s="27"/>
      <c r="D218" s="27"/>
      <c r="E218" s="27"/>
      <c r="F218" s="27"/>
    </row>
    <row r="219" spans="3:6" x14ac:dyDescent="0.25">
      <c r="C219" s="27"/>
      <c r="D219" s="27"/>
      <c r="E219" s="27"/>
      <c r="F219" s="27"/>
    </row>
    <row r="220" spans="3:6" x14ac:dyDescent="0.25">
      <c r="C220" s="27"/>
      <c r="D220" s="27"/>
      <c r="E220" s="27"/>
      <c r="F220" s="27"/>
    </row>
    <row r="221" spans="3:6" x14ac:dyDescent="0.25">
      <c r="C221" s="27"/>
      <c r="D221" s="27"/>
      <c r="E221" s="27"/>
      <c r="F221" s="27"/>
    </row>
    <row r="222" spans="3:6" x14ac:dyDescent="0.25">
      <c r="C222" s="27"/>
      <c r="D222" s="27"/>
      <c r="E222" s="27"/>
      <c r="F222" s="27"/>
    </row>
    <row r="223" spans="3:6" x14ac:dyDescent="0.25">
      <c r="C223" s="27"/>
      <c r="D223" s="27"/>
      <c r="E223" s="27"/>
      <c r="F223" s="27"/>
    </row>
    <row r="224" spans="3:6" x14ac:dyDescent="0.25">
      <c r="C224" s="27"/>
      <c r="D224" s="27"/>
      <c r="E224" s="27"/>
      <c r="F224" s="27"/>
    </row>
    <row r="225" spans="3:6" x14ac:dyDescent="0.25">
      <c r="C225" s="27"/>
      <c r="D225" s="27"/>
      <c r="E225" s="27"/>
      <c r="F225" s="27"/>
    </row>
    <row r="226" spans="3:6" x14ac:dyDescent="0.25">
      <c r="C226" s="27"/>
      <c r="D226" s="27"/>
      <c r="E226" s="27"/>
      <c r="F226" s="27"/>
    </row>
    <row r="227" spans="3:6" x14ac:dyDescent="0.25">
      <c r="C227" s="27"/>
      <c r="D227" s="27"/>
      <c r="E227" s="27"/>
      <c r="F227" s="27"/>
    </row>
    <row r="228" spans="3:6" x14ac:dyDescent="0.25">
      <c r="C228" s="27"/>
      <c r="D228" s="27"/>
      <c r="E228" s="27"/>
      <c r="F228" s="27"/>
    </row>
    <row r="229" spans="3:6" x14ac:dyDescent="0.25">
      <c r="C229" s="27"/>
      <c r="D229" s="27"/>
      <c r="E229" s="27"/>
      <c r="F229" s="27"/>
    </row>
    <row r="230" spans="3:6" x14ac:dyDescent="0.25">
      <c r="C230" s="27"/>
      <c r="D230" s="27"/>
      <c r="E230" s="27"/>
      <c r="F230" s="27"/>
    </row>
    <row r="231" spans="3:6" x14ac:dyDescent="0.25">
      <c r="C231" s="27"/>
      <c r="D231" s="27"/>
      <c r="E231" s="27"/>
      <c r="F231" s="27"/>
    </row>
    <row r="232" spans="3:6" x14ac:dyDescent="0.25">
      <c r="C232" s="27"/>
      <c r="D232" s="27"/>
      <c r="E232" s="27"/>
      <c r="F232" s="27"/>
    </row>
    <row r="233" spans="3:6" x14ac:dyDescent="0.25">
      <c r="C233" s="27"/>
      <c r="D233" s="27"/>
      <c r="E233" s="27"/>
      <c r="F233" s="27"/>
    </row>
    <row r="234" spans="3:6" x14ac:dyDescent="0.25">
      <c r="C234" s="27"/>
      <c r="D234" s="27"/>
      <c r="E234" s="27"/>
      <c r="F234" s="27"/>
    </row>
    <row r="235" spans="3:6" x14ac:dyDescent="0.25">
      <c r="C235" s="27"/>
      <c r="D235" s="27"/>
      <c r="E235" s="27"/>
      <c r="F235" s="27"/>
    </row>
    <row r="236" spans="3:6" x14ac:dyDescent="0.25">
      <c r="C236" s="27"/>
      <c r="D236" s="27"/>
      <c r="E236" s="27"/>
      <c r="F236" s="27"/>
    </row>
    <row r="237" spans="3:6" x14ac:dyDescent="0.25">
      <c r="C237" s="27"/>
      <c r="D237" s="27"/>
      <c r="E237" s="27"/>
      <c r="F237" s="27"/>
    </row>
    <row r="238" spans="3:6" x14ac:dyDescent="0.25">
      <c r="C238" s="27"/>
      <c r="D238" s="27"/>
      <c r="E238" s="27"/>
      <c r="F238" s="27"/>
    </row>
    <row r="239" spans="3:6" x14ac:dyDescent="0.25">
      <c r="C239" s="27"/>
      <c r="D239" s="27"/>
      <c r="E239" s="27"/>
      <c r="F239" s="27"/>
    </row>
    <row r="240" spans="3:6" x14ac:dyDescent="0.25">
      <c r="C240" s="27"/>
      <c r="D240" s="27"/>
      <c r="E240" s="27"/>
      <c r="F240" s="27"/>
    </row>
    <row r="241" spans="3:7" x14ac:dyDescent="0.25">
      <c r="C241" s="27"/>
      <c r="D241" s="27"/>
      <c r="E241" s="27"/>
      <c r="F241" s="27"/>
    </row>
    <row r="242" spans="3:7" x14ac:dyDescent="0.25">
      <c r="C242" s="27"/>
      <c r="D242" s="27"/>
      <c r="E242" s="27"/>
      <c r="F242" s="27"/>
    </row>
    <row r="243" spans="3:7" x14ac:dyDescent="0.25">
      <c r="C243" s="27"/>
      <c r="D243" s="27"/>
      <c r="E243" s="27"/>
      <c r="F243" s="27"/>
    </row>
    <row r="244" spans="3:7" x14ac:dyDescent="0.25">
      <c r="C244" s="27"/>
      <c r="D244" s="27"/>
      <c r="E244" s="27"/>
      <c r="F244" s="27"/>
    </row>
    <row r="245" spans="3:7" x14ac:dyDescent="0.25">
      <c r="C245" s="27"/>
      <c r="D245" s="27"/>
      <c r="E245" s="27"/>
      <c r="F245" s="27"/>
    </row>
    <row r="246" spans="3:7" x14ac:dyDescent="0.25">
      <c r="C246" s="27"/>
      <c r="D246" s="27"/>
      <c r="E246" s="27"/>
      <c r="F246" s="27"/>
    </row>
    <row r="247" spans="3:7" x14ac:dyDescent="0.25">
      <c r="C247" s="27"/>
      <c r="D247" s="27"/>
      <c r="E247" s="27"/>
      <c r="F247" s="27"/>
    </row>
    <row r="248" spans="3:7" x14ac:dyDescent="0.25">
      <c r="C248" s="27"/>
      <c r="D248" s="27"/>
      <c r="E248" s="27"/>
      <c r="F248" s="27"/>
    </row>
    <row r="249" spans="3:7" x14ac:dyDescent="0.25">
      <c r="D249" s="27"/>
      <c r="E249" s="27"/>
      <c r="F249" s="27"/>
      <c r="G249" s="27"/>
    </row>
    <row r="250" spans="3:7" x14ac:dyDescent="0.25">
      <c r="D250" s="27"/>
      <c r="E250" s="27"/>
      <c r="F250" s="27"/>
      <c r="G250" s="27"/>
    </row>
    <row r="251" spans="3:7" x14ac:dyDescent="0.25">
      <c r="D251" s="27"/>
      <c r="E251" s="27"/>
      <c r="F251" s="27"/>
      <c r="G251" s="27"/>
    </row>
    <row r="252" spans="3:7" x14ac:dyDescent="0.25">
      <c r="D252" s="27"/>
      <c r="E252" s="27"/>
      <c r="F252" s="27"/>
      <c r="G252" s="27"/>
    </row>
    <row r="253" spans="3:7" x14ac:dyDescent="0.25">
      <c r="D253" s="27"/>
      <c r="E253" s="27"/>
      <c r="F253" s="27"/>
      <c r="G253" s="27"/>
    </row>
    <row r="254" spans="3:7" x14ac:dyDescent="0.25">
      <c r="D254" s="27"/>
      <c r="E254" s="27"/>
      <c r="F254" s="27"/>
      <c r="G254" s="27"/>
    </row>
    <row r="255" spans="3:7" x14ac:dyDescent="0.25">
      <c r="D255" s="27"/>
      <c r="E255" s="27"/>
      <c r="F255" s="27"/>
      <c r="G255" s="27"/>
    </row>
    <row r="256" spans="3:7" x14ac:dyDescent="0.25">
      <c r="D256" s="27"/>
      <c r="E256" s="27"/>
      <c r="F256" s="27"/>
      <c r="G256" s="27"/>
    </row>
    <row r="257" spans="4:7" x14ac:dyDescent="0.25">
      <c r="D257" s="27"/>
      <c r="E257" s="27"/>
      <c r="F257" s="27"/>
      <c r="G257" s="27"/>
    </row>
    <row r="258" spans="4:7" x14ac:dyDescent="0.25">
      <c r="D258" s="27"/>
      <c r="E258" s="27"/>
      <c r="F258" s="27"/>
      <c r="G258" s="27"/>
    </row>
    <row r="259" spans="4:7" x14ac:dyDescent="0.25">
      <c r="D259" s="27"/>
      <c r="E259" s="27"/>
      <c r="F259" s="27"/>
      <c r="G259" s="27"/>
    </row>
    <row r="260" spans="4:7" x14ac:dyDescent="0.25">
      <c r="D260" s="27"/>
      <c r="E260" s="27"/>
      <c r="F260" s="27"/>
      <c r="G260" s="27"/>
    </row>
    <row r="261" spans="4:7" x14ac:dyDescent="0.25">
      <c r="D261" s="27"/>
      <c r="E261" s="27"/>
      <c r="F261" s="27"/>
      <c r="G261" s="27"/>
    </row>
    <row r="262" spans="4:7" x14ac:dyDescent="0.25">
      <c r="D262" s="27"/>
      <c r="E262" s="27"/>
      <c r="F262" s="27"/>
      <c r="G262" s="27"/>
    </row>
    <row r="263" spans="4:7" x14ac:dyDescent="0.25">
      <c r="D263" s="27"/>
      <c r="E263" s="27"/>
      <c r="F263" s="27"/>
      <c r="G263" s="27"/>
    </row>
  </sheetData>
  <mergeCells count="4">
    <mergeCell ref="A5:K5"/>
    <mergeCell ref="A13:K13"/>
    <mergeCell ref="A33:K33"/>
    <mergeCell ref="C41:F4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4"/>
  <sheetViews>
    <sheetView zoomScaleNormal="100" workbookViewId="0"/>
  </sheetViews>
  <sheetFormatPr defaultColWidth="9.140625" defaultRowHeight="15.75" x14ac:dyDescent="0.25"/>
  <cols>
    <col min="1" max="1" width="4.7109375" style="22" customWidth="1"/>
    <col min="2" max="33" width="14.7109375" style="22" customWidth="1"/>
    <col min="34" max="54" width="10.7109375" style="22" customWidth="1"/>
    <col min="55" max="16384" width="9.140625" style="22"/>
  </cols>
  <sheetData>
    <row r="1" spans="1:11" ht="16.5" thickBot="1" x14ac:dyDescent="0.3"/>
    <row r="2" spans="1:11" ht="21" x14ac:dyDescent="0.35">
      <c r="B2" s="72" t="s">
        <v>124</v>
      </c>
      <c r="C2" s="74"/>
    </row>
    <row r="3" spans="1:11" ht="21.75" thickBot="1" x14ac:dyDescent="0.4">
      <c r="B3" s="75" t="s">
        <v>98</v>
      </c>
      <c r="C3" s="79"/>
    </row>
    <row r="5" spans="1:11" ht="110.25" customHeight="1" x14ac:dyDescent="0.25">
      <c r="A5" s="135" t="s">
        <v>128</v>
      </c>
      <c r="B5" s="135"/>
      <c r="C5" s="135"/>
      <c r="D5" s="135"/>
      <c r="E5" s="135"/>
      <c r="F5" s="135"/>
      <c r="G5" s="135"/>
      <c r="H5" s="135"/>
      <c r="I5" s="135"/>
      <c r="J5" s="135"/>
      <c r="K5" s="135"/>
    </row>
    <row r="7" spans="1:11" x14ac:dyDescent="0.25">
      <c r="A7" s="135" t="s">
        <v>105</v>
      </c>
      <c r="B7" s="135"/>
      <c r="C7" s="135"/>
      <c r="D7" s="135"/>
      <c r="E7" s="135"/>
      <c r="F7" s="135"/>
      <c r="G7" s="135"/>
      <c r="H7" s="135"/>
      <c r="I7" s="135"/>
      <c r="J7" s="135"/>
      <c r="K7" s="135"/>
    </row>
    <row r="9" spans="1:11" s="41" customFormat="1" x14ac:dyDescent="0.25">
      <c r="A9" s="38" t="s">
        <v>19</v>
      </c>
      <c r="B9" s="39"/>
      <c r="C9" s="39"/>
      <c r="D9" s="39"/>
      <c r="E9" s="40"/>
      <c r="F9" s="39"/>
      <c r="G9" s="39"/>
      <c r="H9" s="39"/>
      <c r="I9" s="39"/>
      <c r="J9" s="39"/>
      <c r="K9" s="39"/>
    </row>
    <row r="10" spans="1:11" s="41" customFormat="1" ht="31.5" customHeight="1" x14ac:dyDescent="0.25">
      <c r="A10" s="138" t="s">
        <v>113</v>
      </c>
      <c r="B10" s="138"/>
      <c r="C10" s="138"/>
      <c r="D10" s="138"/>
      <c r="E10" s="138"/>
      <c r="F10" s="138"/>
      <c r="G10" s="138"/>
      <c r="H10" s="138"/>
      <c r="I10" s="138"/>
      <c r="J10" s="138"/>
      <c r="K10" s="138"/>
    </row>
    <row r="11" spans="1:11" s="41" customFormat="1" x14ac:dyDescent="0.25"/>
    <row r="12" spans="1:11" s="41" customFormat="1" x14ac:dyDescent="0.25"/>
    <row r="13" spans="1:11" s="41" customFormat="1" x14ac:dyDescent="0.25"/>
    <row r="14" spans="1:11" s="41" customFormat="1" x14ac:dyDescent="0.25"/>
    <row r="15" spans="1:11" s="41" customFormat="1" x14ac:dyDescent="0.25"/>
    <row r="16" spans="1:11" s="41" customFormat="1" x14ac:dyDescent="0.25"/>
    <row r="17" spans="1:11" s="41" customFormat="1" x14ac:dyDescent="0.25"/>
    <row r="18" spans="1:11" s="41" customFormat="1" x14ac:dyDescent="0.25"/>
    <row r="19" spans="1:11" s="41" customFormat="1" x14ac:dyDescent="0.25"/>
    <row r="20" spans="1:11" s="41" customFormat="1" x14ac:dyDescent="0.25"/>
    <row r="21" spans="1:11" s="41" customFormat="1" x14ac:dyDescent="0.25"/>
    <row r="22" spans="1:11" s="41" customFormat="1" x14ac:dyDescent="0.25"/>
    <row r="23" spans="1:11" s="41" customFormat="1" x14ac:dyDescent="0.25"/>
    <row r="24" spans="1:11" s="41" customFormat="1" x14ac:dyDescent="0.25"/>
    <row r="25" spans="1:11" s="41" customFormat="1" x14ac:dyDescent="0.25"/>
    <row r="26" spans="1:11" s="41" customFormat="1" x14ac:dyDescent="0.25"/>
    <row r="27" spans="1:11" s="41" customFormat="1" ht="31.5" customHeight="1" x14ac:dyDescent="0.25">
      <c r="A27" s="137" t="s">
        <v>114</v>
      </c>
      <c r="B27" s="137"/>
      <c r="C27" s="137"/>
      <c r="D27" s="137"/>
      <c r="E27" s="137"/>
      <c r="F27" s="137"/>
      <c r="G27" s="137"/>
      <c r="H27" s="137"/>
      <c r="I27" s="137"/>
      <c r="J27" s="137"/>
      <c r="K27" s="137"/>
    </row>
    <row r="28" spans="1:11" s="41" customFormat="1" x14ac:dyDescent="0.25"/>
    <row r="29" spans="1:11" s="41" customFormat="1" x14ac:dyDescent="0.25"/>
    <row r="30" spans="1:11" s="41" customFormat="1" x14ac:dyDescent="0.25"/>
    <row r="31" spans="1:11" s="41" customFormat="1" x14ac:dyDescent="0.25"/>
    <row r="32" spans="1:11" s="41" customFormat="1" x14ac:dyDescent="0.25"/>
    <row r="33" s="41" customFormat="1" x14ac:dyDescent="0.25"/>
    <row r="34" s="41" customFormat="1" x14ac:dyDescent="0.25"/>
    <row r="35" s="41" customFormat="1" x14ac:dyDescent="0.25"/>
    <row r="36" s="41" customFormat="1" x14ac:dyDescent="0.25"/>
    <row r="37" s="41" customFormat="1" x14ac:dyDescent="0.25"/>
    <row r="38" s="41" customFormat="1" x14ac:dyDescent="0.25"/>
    <row r="39" s="41" customFormat="1" x14ac:dyDescent="0.25"/>
    <row r="40" s="41" customFormat="1" x14ac:dyDescent="0.25"/>
    <row r="41" s="41" customFormat="1" x14ac:dyDescent="0.25"/>
    <row r="42" s="41" customFormat="1" x14ac:dyDescent="0.25"/>
    <row r="43" s="41" customFormat="1" x14ac:dyDescent="0.25"/>
    <row r="44" s="41" customFormat="1" x14ac:dyDescent="0.25"/>
    <row r="45" s="41" customFormat="1" x14ac:dyDescent="0.25"/>
    <row r="46" s="41" customFormat="1" x14ac:dyDescent="0.25"/>
    <row r="47" s="41" customFormat="1" x14ac:dyDescent="0.25"/>
    <row r="48" s="41" customFormat="1" x14ac:dyDescent="0.25"/>
    <row r="49" spans="1:11" s="41" customFormat="1" x14ac:dyDescent="0.25"/>
    <row r="50" spans="1:11" s="41" customFormat="1" x14ac:dyDescent="0.25"/>
    <row r="51" spans="1:11" s="41" customFormat="1" x14ac:dyDescent="0.25"/>
    <row r="52" spans="1:11" s="41" customFormat="1" x14ac:dyDescent="0.25"/>
    <row r="53" spans="1:11" s="41" customFormat="1" x14ac:dyDescent="0.25"/>
    <row r="54" spans="1:11" s="41" customFormat="1" x14ac:dyDescent="0.25"/>
    <row r="55" spans="1:11" s="41" customFormat="1" x14ac:dyDescent="0.25"/>
    <row r="56" spans="1:11" s="41" customFormat="1" x14ac:dyDescent="0.25"/>
    <row r="57" spans="1:11" s="41" customFormat="1" x14ac:dyDescent="0.25"/>
    <row r="58" spans="1:11" s="41" customFormat="1" ht="63" customHeight="1" x14ac:dyDescent="0.25">
      <c r="A58" s="137" t="s">
        <v>198</v>
      </c>
      <c r="B58" s="137"/>
      <c r="C58" s="137"/>
      <c r="D58" s="137"/>
      <c r="E58" s="137"/>
      <c r="F58" s="137"/>
      <c r="G58" s="137"/>
      <c r="H58" s="137"/>
      <c r="I58" s="137"/>
      <c r="J58" s="137"/>
      <c r="K58" s="137"/>
    </row>
    <row r="59" spans="1:11" s="41" customFormat="1" x14ac:dyDescent="0.25"/>
    <row r="60" spans="1:11" s="41" customFormat="1" x14ac:dyDescent="0.25">
      <c r="A60" s="137" t="s">
        <v>102</v>
      </c>
      <c r="B60" s="137"/>
      <c r="C60" s="137"/>
      <c r="D60" s="137"/>
      <c r="E60" s="137"/>
      <c r="F60" s="137"/>
      <c r="G60" s="137"/>
      <c r="H60" s="137"/>
      <c r="I60" s="137"/>
      <c r="J60" s="137"/>
      <c r="K60" s="137"/>
    </row>
    <row r="61" spans="1:11" s="41" customFormat="1" x14ac:dyDescent="0.25"/>
    <row r="62" spans="1:11" s="41" customFormat="1" x14ac:dyDescent="0.25"/>
    <row r="63" spans="1:11" s="41" customFormat="1" x14ac:dyDescent="0.25"/>
    <row r="64" spans="1:11" s="41" customFormat="1" x14ac:dyDescent="0.25"/>
    <row r="65" spans="1:11" s="41" customFormat="1" x14ac:dyDescent="0.25"/>
    <row r="66" spans="1:11" s="41" customFormat="1" x14ac:dyDescent="0.25"/>
    <row r="67" spans="1:11" s="41" customFormat="1" x14ac:dyDescent="0.25"/>
    <row r="68" spans="1:11" s="41" customFormat="1" x14ac:dyDescent="0.25"/>
    <row r="69" spans="1:11" s="41" customFormat="1" x14ac:dyDescent="0.25"/>
    <row r="70" spans="1:11" s="41" customFormat="1" x14ac:dyDescent="0.25"/>
    <row r="71" spans="1:11" s="41" customFormat="1" x14ac:dyDescent="0.25"/>
    <row r="72" spans="1:11" s="41" customFormat="1" x14ac:dyDescent="0.25"/>
    <row r="73" spans="1:11" s="41" customFormat="1" x14ac:dyDescent="0.25"/>
    <row r="74" spans="1:11" s="41" customFormat="1" x14ac:dyDescent="0.25"/>
    <row r="75" spans="1:11" s="41" customFormat="1" x14ac:dyDescent="0.25"/>
    <row r="76" spans="1:11" s="41" customFormat="1" x14ac:dyDescent="0.25"/>
    <row r="77" spans="1:11" s="41" customFormat="1" ht="31.5" customHeight="1" x14ac:dyDescent="0.25">
      <c r="A77" s="137" t="s">
        <v>103</v>
      </c>
      <c r="B77" s="137"/>
      <c r="C77" s="137"/>
      <c r="D77" s="137"/>
      <c r="E77" s="137"/>
      <c r="F77" s="137"/>
      <c r="G77" s="137"/>
      <c r="H77" s="137"/>
      <c r="I77" s="137"/>
      <c r="J77" s="137"/>
      <c r="K77" s="137"/>
    </row>
    <row r="78" spans="1:11" s="41" customFormat="1" x14ac:dyDescent="0.25"/>
    <row r="79" spans="1:11" s="41" customFormat="1" x14ac:dyDescent="0.25">
      <c r="A79" s="137" t="s">
        <v>104</v>
      </c>
      <c r="B79" s="137"/>
      <c r="C79" s="137"/>
      <c r="D79" s="137"/>
      <c r="E79" s="137"/>
      <c r="F79" s="137"/>
      <c r="G79" s="137"/>
      <c r="H79" s="137"/>
      <c r="I79" s="137"/>
      <c r="J79" s="137"/>
      <c r="K79" s="137"/>
    </row>
    <row r="80" spans="1:11" s="41" customFormat="1" x14ac:dyDescent="0.25"/>
    <row r="82" spans="3:6" x14ac:dyDescent="0.25">
      <c r="C82" s="27"/>
      <c r="D82" s="27"/>
      <c r="E82" s="27"/>
      <c r="F82" s="27"/>
    </row>
    <row r="83" spans="3:6" x14ac:dyDescent="0.25">
      <c r="C83" s="27"/>
      <c r="D83" s="27"/>
      <c r="E83" s="27"/>
      <c r="F83" s="27"/>
    </row>
    <row r="84" spans="3:6" x14ac:dyDescent="0.25">
      <c r="C84" s="27"/>
      <c r="D84" s="27"/>
      <c r="E84" s="27"/>
      <c r="F84" s="27"/>
    </row>
    <row r="85" spans="3:6" x14ac:dyDescent="0.25">
      <c r="C85" s="27"/>
      <c r="D85" s="27"/>
      <c r="E85" s="27"/>
      <c r="F85" s="27"/>
    </row>
    <row r="86" spans="3:6" x14ac:dyDescent="0.25">
      <c r="C86" s="27"/>
      <c r="D86" s="27"/>
      <c r="E86" s="27"/>
      <c r="F86" s="27"/>
    </row>
    <row r="87" spans="3:6" x14ac:dyDescent="0.25">
      <c r="C87" s="27"/>
      <c r="D87" s="27"/>
      <c r="E87" s="27"/>
      <c r="F87" s="27"/>
    </row>
    <row r="88" spans="3:6" x14ac:dyDescent="0.25">
      <c r="C88" s="27"/>
      <c r="D88" s="27"/>
      <c r="E88" s="27"/>
      <c r="F88" s="27"/>
    </row>
    <row r="89" spans="3:6" x14ac:dyDescent="0.25">
      <c r="C89" s="27"/>
      <c r="D89" s="27"/>
      <c r="E89" s="27"/>
      <c r="F89" s="27"/>
    </row>
    <row r="90" spans="3:6" x14ac:dyDescent="0.25">
      <c r="C90" s="27"/>
      <c r="D90" s="27"/>
      <c r="E90" s="27"/>
      <c r="F90" s="27"/>
    </row>
    <row r="91" spans="3:6" x14ac:dyDescent="0.25">
      <c r="C91" s="27"/>
      <c r="D91" s="27"/>
      <c r="E91" s="27"/>
      <c r="F91" s="27"/>
    </row>
    <row r="92" spans="3:6" x14ac:dyDescent="0.25">
      <c r="C92" s="27"/>
      <c r="D92" s="27"/>
      <c r="E92" s="27"/>
      <c r="F92" s="27"/>
    </row>
    <row r="93" spans="3:6" x14ac:dyDescent="0.25">
      <c r="C93" s="27"/>
      <c r="D93" s="27"/>
      <c r="E93" s="27"/>
      <c r="F93" s="27"/>
    </row>
    <row r="94" spans="3:6" x14ac:dyDescent="0.25">
      <c r="C94" s="27"/>
      <c r="D94" s="27"/>
      <c r="E94" s="27"/>
      <c r="F94" s="27"/>
    </row>
    <row r="95" spans="3:6" x14ac:dyDescent="0.25">
      <c r="C95" s="27"/>
      <c r="D95" s="27"/>
      <c r="E95" s="27"/>
      <c r="F95" s="27"/>
    </row>
    <row r="96" spans="3:6" x14ac:dyDescent="0.25">
      <c r="C96" s="27"/>
      <c r="D96" s="27"/>
      <c r="E96" s="27"/>
      <c r="F96" s="27"/>
    </row>
    <row r="97" spans="3:6" x14ac:dyDescent="0.25">
      <c r="C97" s="27"/>
      <c r="D97" s="27"/>
      <c r="E97" s="27"/>
      <c r="F97" s="27"/>
    </row>
    <row r="98" spans="3:6" x14ac:dyDescent="0.25">
      <c r="C98" s="27"/>
      <c r="D98" s="27"/>
      <c r="E98" s="27"/>
      <c r="F98" s="27"/>
    </row>
    <row r="99" spans="3:6" x14ac:dyDescent="0.25">
      <c r="C99" s="27"/>
      <c r="D99" s="27"/>
      <c r="E99" s="27"/>
      <c r="F99" s="27"/>
    </row>
    <row r="100" spans="3:6" x14ac:dyDescent="0.25">
      <c r="C100" s="27"/>
      <c r="D100" s="27"/>
      <c r="E100" s="27"/>
      <c r="F100" s="27"/>
    </row>
    <row r="101" spans="3:6" x14ac:dyDescent="0.25">
      <c r="C101" s="27"/>
      <c r="D101" s="27"/>
      <c r="E101" s="27"/>
      <c r="F101" s="27"/>
    </row>
    <row r="102" spans="3:6" x14ac:dyDescent="0.25">
      <c r="C102" s="27"/>
      <c r="D102" s="27"/>
      <c r="E102" s="27"/>
      <c r="F102" s="27"/>
    </row>
    <row r="103" spans="3:6" x14ac:dyDescent="0.25">
      <c r="C103" s="27"/>
      <c r="D103" s="27"/>
      <c r="E103" s="27"/>
      <c r="F103" s="27"/>
    </row>
    <row r="104" spans="3:6" x14ac:dyDescent="0.25">
      <c r="C104" s="27"/>
      <c r="D104" s="27"/>
      <c r="E104" s="27"/>
      <c r="F104" s="27"/>
    </row>
    <row r="105" spans="3:6" x14ac:dyDescent="0.25">
      <c r="C105" s="27"/>
      <c r="D105" s="27"/>
      <c r="E105" s="27"/>
      <c r="F105" s="27"/>
    </row>
    <row r="106" spans="3:6" x14ac:dyDescent="0.25">
      <c r="C106" s="27"/>
      <c r="D106" s="27"/>
      <c r="E106" s="27"/>
      <c r="F106" s="27"/>
    </row>
    <row r="107" spans="3:6" x14ac:dyDescent="0.25">
      <c r="C107" s="27"/>
      <c r="D107" s="27"/>
      <c r="E107" s="27"/>
      <c r="F107" s="27"/>
    </row>
    <row r="108" spans="3:6" x14ac:dyDescent="0.25">
      <c r="C108" s="27"/>
      <c r="D108" s="27"/>
      <c r="E108" s="27"/>
      <c r="F108" s="27"/>
    </row>
    <row r="109" spans="3:6" x14ac:dyDescent="0.25">
      <c r="C109" s="27"/>
      <c r="D109" s="27"/>
      <c r="E109" s="27"/>
      <c r="F109" s="27"/>
    </row>
    <row r="110" spans="3:6" x14ac:dyDescent="0.25">
      <c r="C110" s="27"/>
      <c r="D110" s="27"/>
      <c r="E110" s="27"/>
      <c r="F110" s="27"/>
    </row>
    <row r="111" spans="3:6" x14ac:dyDescent="0.25">
      <c r="C111" s="27"/>
      <c r="D111" s="27"/>
      <c r="E111" s="27"/>
      <c r="F111" s="27"/>
    </row>
    <row r="112" spans="3:6" x14ac:dyDescent="0.25">
      <c r="C112" s="27"/>
      <c r="D112" s="27"/>
      <c r="E112" s="27"/>
      <c r="F112" s="27"/>
    </row>
    <row r="113" spans="3:6" x14ac:dyDescent="0.25">
      <c r="C113" s="27"/>
      <c r="D113" s="27"/>
      <c r="E113" s="27"/>
      <c r="F113" s="27"/>
    </row>
    <row r="114" spans="3:6" x14ac:dyDescent="0.25">
      <c r="C114" s="27"/>
      <c r="D114" s="27"/>
      <c r="E114" s="27"/>
      <c r="F114" s="27"/>
    </row>
    <row r="115" spans="3:6" x14ac:dyDescent="0.25">
      <c r="C115" s="27"/>
      <c r="D115" s="27"/>
      <c r="E115" s="27"/>
      <c r="F115" s="27"/>
    </row>
    <row r="116" spans="3:6" x14ac:dyDescent="0.25">
      <c r="C116" s="27"/>
      <c r="D116" s="27"/>
      <c r="E116" s="27"/>
      <c r="F116" s="27"/>
    </row>
    <row r="117" spans="3:6" x14ac:dyDescent="0.25">
      <c r="C117" s="27"/>
      <c r="D117" s="27"/>
      <c r="E117" s="27"/>
      <c r="F117" s="27"/>
    </row>
    <row r="118" spans="3:6" x14ac:dyDescent="0.25">
      <c r="C118" s="27"/>
      <c r="D118" s="27"/>
      <c r="E118" s="27"/>
      <c r="F118" s="27"/>
    </row>
    <row r="119" spans="3:6" x14ac:dyDescent="0.25">
      <c r="C119" s="27"/>
      <c r="D119" s="27"/>
      <c r="E119" s="27"/>
      <c r="F119" s="27"/>
    </row>
    <row r="120" spans="3:6" x14ac:dyDescent="0.25">
      <c r="C120" s="27"/>
      <c r="D120" s="27"/>
      <c r="E120" s="27"/>
      <c r="F120" s="27"/>
    </row>
    <row r="121" spans="3:6" x14ac:dyDescent="0.25">
      <c r="C121" s="27"/>
      <c r="D121" s="27"/>
      <c r="E121" s="27"/>
      <c r="F121" s="27"/>
    </row>
    <row r="122" spans="3:6" x14ac:dyDescent="0.25">
      <c r="C122" s="27"/>
      <c r="D122" s="27"/>
      <c r="E122" s="27"/>
      <c r="F122" s="27"/>
    </row>
    <row r="123" spans="3:6" x14ac:dyDescent="0.25">
      <c r="C123" s="27"/>
      <c r="D123" s="27"/>
      <c r="E123" s="27"/>
      <c r="F123" s="27"/>
    </row>
    <row r="124" spans="3:6" x14ac:dyDescent="0.25">
      <c r="C124" s="27"/>
      <c r="D124" s="27"/>
      <c r="E124" s="27"/>
      <c r="F124" s="27"/>
    </row>
    <row r="125" spans="3:6" x14ac:dyDescent="0.25">
      <c r="C125" s="27"/>
      <c r="D125" s="27"/>
      <c r="E125" s="27"/>
      <c r="F125" s="27"/>
    </row>
    <row r="126" spans="3:6" x14ac:dyDescent="0.25">
      <c r="C126" s="27"/>
      <c r="D126" s="27"/>
      <c r="E126" s="27"/>
      <c r="F126" s="27"/>
    </row>
    <row r="127" spans="3:6" x14ac:dyDescent="0.25">
      <c r="C127" s="27"/>
      <c r="D127" s="27"/>
      <c r="E127" s="27"/>
      <c r="F127" s="27"/>
    </row>
    <row r="128" spans="3:6" x14ac:dyDescent="0.25">
      <c r="C128" s="27"/>
      <c r="D128" s="27"/>
      <c r="E128" s="27"/>
      <c r="F128" s="27"/>
    </row>
    <row r="129" spans="3:6" x14ac:dyDescent="0.25">
      <c r="C129" s="27"/>
      <c r="D129" s="27"/>
      <c r="E129" s="27"/>
      <c r="F129" s="27"/>
    </row>
    <row r="130" spans="3:6" x14ac:dyDescent="0.25">
      <c r="C130" s="27"/>
      <c r="D130" s="27"/>
      <c r="E130" s="27"/>
      <c r="F130" s="27"/>
    </row>
    <row r="131" spans="3:6" x14ac:dyDescent="0.25">
      <c r="C131" s="27"/>
      <c r="D131" s="27"/>
      <c r="E131" s="27"/>
      <c r="F131" s="27"/>
    </row>
    <row r="132" spans="3:6" x14ac:dyDescent="0.25">
      <c r="C132" s="27"/>
      <c r="D132" s="27"/>
      <c r="E132" s="27"/>
      <c r="F132" s="27"/>
    </row>
    <row r="133" spans="3:6" x14ac:dyDescent="0.25">
      <c r="C133" s="27"/>
      <c r="D133" s="27"/>
      <c r="E133" s="27"/>
      <c r="F133" s="27"/>
    </row>
    <row r="134" spans="3:6" x14ac:dyDescent="0.25">
      <c r="C134" s="27"/>
      <c r="D134" s="27"/>
      <c r="E134" s="27"/>
      <c r="F134" s="27"/>
    </row>
    <row r="135" spans="3:6" x14ac:dyDescent="0.25">
      <c r="C135" s="27"/>
      <c r="D135" s="27"/>
      <c r="E135" s="27"/>
      <c r="F135" s="27"/>
    </row>
    <row r="136" spans="3:6" x14ac:dyDescent="0.25">
      <c r="C136" s="27"/>
      <c r="D136" s="27"/>
      <c r="E136" s="27"/>
      <c r="F136" s="27"/>
    </row>
    <row r="137" spans="3:6" x14ac:dyDescent="0.25">
      <c r="C137" s="27"/>
      <c r="D137" s="27"/>
      <c r="E137" s="27"/>
      <c r="F137" s="27"/>
    </row>
    <row r="138" spans="3:6" x14ac:dyDescent="0.25">
      <c r="C138" s="27"/>
      <c r="D138" s="27"/>
      <c r="E138" s="27"/>
      <c r="F138" s="27"/>
    </row>
    <row r="139" spans="3:6" x14ac:dyDescent="0.25">
      <c r="C139" s="27"/>
      <c r="D139" s="27"/>
      <c r="E139" s="27"/>
      <c r="F139" s="27"/>
    </row>
    <row r="140" spans="3:6" x14ac:dyDescent="0.25">
      <c r="C140" s="27"/>
      <c r="D140" s="27"/>
      <c r="E140" s="27"/>
      <c r="F140" s="27"/>
    </row>
    <row r="141" spans="3:6" x14ac:dyDescent="0.25">
      <c r="C141" s="27"/>
      <c r="D141" s="27"/>
      <c r="E141" s="27"/>
      <c r="F141" s="27"/>
    </row>
    <row r="142" spans="3:6" x14ac:dyDescent="0.25">
      <c r="C142" s="27"/>
      <c r="D142" s="27"/>
      <c r="E142" s="27"/>
      <c r="F142" s="27"/>
    </row>
    <row r="143" spans="3:6" x14ac:dyDescent="0.25">
      <c r="C143" s="27"/>
      <c r="D143" s="27"/>
      <c r="E143" s="27"/>
      <c r="F143" s="27"/>
    </row>
    <row r="144" spans="3:6" x14ac:dyDescent="0.25">
      <c r="C144" s="27"/>
      <c r="D144" s="27"/>
      <c r="E144" s="27"/>
      <c r="F144" s="27"/>
    </row>
    <row r="145" spans="3:7" x14ac:dyDescent="0.25">
      <c r="C145" s="27"/>
      <c r="D145" s="27"/>
      <c r="E145" s="27"/>
      <c r="F145" s="27"/>
    </row>
    <row r="146" spans="3:7" x14ac:dyDescent="0.25">
      <c r="C146" s="27"/>
      <c r="D146" s="27"/>
      <c r="E146" s="27"/>
      <c r="F146" s="27"/>
    </row>
    <row r="147" spans="3:7" x14ac:dyDescent="0.25">
      <c r="C147" s="27"/>
      <c r="D147" s="27"/>
      <c r="E147" s="27"/>
      <c r="F147" s="27"/>
    </row>
    <row r="148" spans="3:7" x14ac:dyDescent="0.25">
      <c r="C148" s="27"/>
      <c r="D148" s="27"/>
      <c r="E148" s="27"/>
      <c r="F148" s="27"/>
    </row>
    <row r="149" spans="3:7" x14ac:dyDescent="0.25">
      <c r="C149" s="27"/>
      <c r="D149" s="27"/>
      <c r="E149" s="27"/>
      <c r="F149" s="27"/>
    </row>
    <row r="150" spans="3:7" x14ac:dyDescent="0.25">
      <c r="D150" s="27"/>
      <c r="E150" s="27"/>
      <c r="F150" s="27"/>
      <c r="G150" s="27"/>
    </row>
    <row r="151" spans="3:7" x14ac:dyDescent="0.25">
      <c r="D151" s="27"/>
      <c r="E151" s="27"/>
      <c r="F151" s="27"/>
      <c r="G151" s="27"/>
    </row>
    <row r="152" spans="3:7" x14ac:dyDescent="0.25">
      <c r="D152" s="27"/>
      <c r="E152" s="27"/>
      <c r="F152" s="27"/>
      <c r="G152" s="27"/>
    </row>
    <row r="153" spans="3:7" x14ac:dyDescent="0.25">
      <c r="D153" s="27"/>
      <c r="E153" s="27"/>
      <c r="F153" s="27"/>
      <c r="G153" s="27"/>
    </row>
    <row r="154" spans="3:7" x14ac:dyDescent="0.25">
      <c r="D154" s="27"/>
      <c r="E154" s="27"/>
      <c r="F154" s="27"/>
      <c r="G154" s="27"/>
    </row>
    <row r="155" spans="3:7" x14ac:dyDescent="0.25">
      <c r="D155" s="27"/>
      <c r="E155" s="27"/>
      <c r="F155" s="27"/>
      <c r="G155" s="27"/>
    </row>
    <row r="156" spans="3:7" x14ac:dyDescent="0.25">
      <c r="D156" s="27"/>
      <c r="E156" s="27"/>
      <c r="F156" s="27"/>
      <c r="G156" s="27"/>
    </row>
    <row r="157" spans="3:7" x14ac:dyDescent="0.25">
      <c r="D157" s="27"/>
      <c r="E157" s="27"/>
      <c r="F157" s="27"/>
      <c r="G157" s="27"/>
    </row>
    <row r="158" spans="3:7" x14ac:dyDescent="0.25">
      <c r="D158" s="27"/>
      <c r="E158" s="27"/>
      <c r="F158" s="27"/>
      <c r="G158" s="27"/>
    </row>
    <row r="159" spans="3:7" x14ac:dyDescent="0.25">
      <c r="D159" s="27"/>
      <c r="E159" s="27"/>
      <c r="F159" s="27"/>
      <c r="G159" s="27"/>
    </row>
    <row r="160" spans="3:7" x14ac:dyDescent="0.25">
      <c r="D160" s="27"/>
      <c r="E160" s="27"/>
      <c r="F160" s="27"/>
      <c r="G160" s="27"/>
    </row>
    <row r="161" spans="4:7" x14ac:dyDescent="0.25">
      <c r="D161" s="27"/>
      <c r="E161" s="27"/>
      <c r="F161" s="27"/>
      <c r="G161" s="27"/>
    </row>
    <row r="162" spans="4:7" x14ac:dyDescent="0.25">
      <c r="D162" s="27"/>
      <c r="E162" s="27"/>
      <c r="F162" s="27"/>
      <c r="G162" s="27"/>
    </row>
    <row r="163" spans="4:7" x14ac:dyDescent="0.25">
      <c r="D163" s="27"/>
      <c r="E163" s="27"/>
      <c r="F163" s="27"/>
      <c r="G163" s="27"/>
    </row>
    <row r="164" spans="4:7" x14ac:dyDescent="0.25">
      <c r="D164" s="27"/>
      <c r="E164" s="27"/>
      <c r="F164" s="27"/>
      <c r="G164" s="27"/>
    </row>
  </sheetData>
  <mergeCells count="8">
    <mergeCell ref="A60:K60"/>
    <mergeCell ref="A77:K77"/>
    <mergeCell ref="A79:K79"/>
    <mergeCell ref="A5:K5"/>
    <mergeCell ref="A10:K10"/>
    <mergeCell ref="A7:K7"/>
    <mergeCell ref="A27:K27"/>
    <mergeCell ref="A58:K58"/>
  </mergeCells>
  <pageMargins left="0.7" right="0.7" top="0.75" bottom="0.75" header="0.3" footer="0.3"/>
  <pageSetup paperSize="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381"/>
  <sheetViews>
    <sheetView workbookViewId="0"/>
  </sheetViews>
  <sheetFormatPr defaultColWidth="9.140625" defaultRowHeight="15.75" x14ac:dyDescent="0.25"/>
  <cols>
    <col min="1" max="1" width="9.85546875" style="22" customWidth="1"/>
    <col min="2" max="2" width="21.85546875" style="22" bestFit="1" customWidth="1"/>
    <col min="3" max="3" width="10.5703125" style="22" bestFit="1" customWidth="1"/>
    <col min="4" max="16384" width="9.140625" style="22"/>
  </cols>
  <sheetData>
    <row r="1" spans="1:4" x14ac:dyDescent="0.25">
      <c r="A1" s="105" t="s">
        <v>93</v>
      </c>
      <c r="B1" s="105" t="s">
        <v>94</v>
      </c>
      <c r="C1" s="27" t="s">
        <v>95</v>
      </c>
      <c r="D1" s="27"/>
    </row>
    <row r="2" spans="1:4" x14ac:dyDescent="0.25">
      <c r="A2" s="22">
        <v>1926</v>
      </c>
      <c r="B2" s="22" t="s">
        <v>97</v>
      </c>
      <c r="C2" s="117">
        <v>-1.49E-2</v>
      </c>
    </row>
    <row r="3" spans="1:4" x14ac:dyDescent="0.25">
      <c r="A3" s="22">
        <v>1927</v>
      </c>
      <c r="B3" s="22" t="s">
        <v>97</v>
      </c>
      <c r="C3" s="117">
        <v>-2.0799999999999999E-2</v>
      </c>
    </row>
    <row r="4" spans="1:4" x14ac:dyDescent="0.25">
      <c r="A4" s="22">
        <v>1928</v>
      </c>
      <c r="B4" s="22" t="s">
        <v>97</v>
      </c>
      <c r="C4" s="117">
        <v>-9.7000000000000003E-3</v>
      </c>
    </row>
    <row r="5" spans="1:4" x14ac:dyDescent="0.25">
      <c r="A5" s="22">
        <v>1929</v>
      </c>
      <c r="B5" s="22" t="s">
        <v>97</v>
      </c>
      <c r="C5" s="117">
        <v>2E-3</v>
      </c>
    </row>
    <row r="6" spans="1:4" x14ac:dyDescent="0.25">
      <c r="A6" s="22">
        <v>1930</v>
      </c>
      <c r="B6" s="22" t="s">
        <v>97</v>
      </c>
      <c r="C6" s="117">
        <v>-6.0299999999999999E-2</v>
      </c>
    </row>
    <row r="7" spans="1:4" x14ac:dyDescent="0.25">
      <c r="A7" s="22">
        <v>1931</v>
      </c>
      <c r="B7" s="22" t="s">
        <v>97</v>
      </c>
      <c r="C7" s="117">
        <v>-9.5200000000000007E-2</v>
      </c>
    </row>
    <row r="8" spans="1:4" x14ac:dyDescent="0.25">
      <c r="A8" s="22">
        <v>1932</v>
      </c>
      <c r="B8" s="22" t="s">
        <v>97</v>
      </c>
      <c r="C8" s="117">
        <v>-0.10299999999999999</v>
      </c>
    </row>
    <row r="9" spans="1:4" x14ac:dyDescent="0.25">
      <c r="A9" s="22">
        <v>1933</v>
      </c>
      <c r="B9" s="22" t="s">
        <v>97</v>
      </c>
      <c r="C9" s="117">
        <v>5.1000000000000004E-3</v>
      </c>
    </row>
    <row r="10" spans="1:4" x14ac:dyDescent="0.25">
      <c r="A10" s="22">
        <v>1934</v>
      </c>
      <c r="B10" s="22" t="s">
        <v>97</v>
      </c>
      <c r="C10" s="117">
        <v>2.0299999999999999E-2</v>
      </c>
    </row>
    <row r="11" spans="1:4" x14ac:dyDescent="0.25">
      <c r="A11" s="22">
        <v>1935</v>
      </c>
      <c r="B11" s="22" t="s">
        <v>97</v>
      </c>
      <c r="C11" s="117">
        <v>2.9899999999999999E-2</v>
      </c>
    </row>
    <row r="12" spans="1:4" x14ac:dyDescent="0.25">
      <c r="A12" s="22">
        <v>1936</v>
      </c>
      <c r="B12" s="22" t="s">
        <v>97</v>
      </c>
      <c r="C12" s="117">
        <v>1.21E-2</v>
      </c>
    </row>
    <row r="13" spans="1:4" x14ac:dyDescent="0.25">
      <c r="A13" s="22">
        <v>1937</v>
      </c>
      <c r="B13" s="22" t="s">
        <v>97</v>
      </c>
      <c r="C13" s="117">
        <v>3.1E-2</v>
      </c>
    </row>
    <row r="14" spans="1:4" x14ac:dyDescent="0.25">
      <c r="A14" s="22">
        <v>1938</v>
      </c>
      <c r="B14" s="22" t="s">
        <v>97</v>
      </c>
      <c r="C14" s="117">
        <v>-2.7799999999999998E-2</v>
      </c>
    </row>
    <row r="15" spans="1:4" x14ac:dyDescent="0.25">
      <c r="A15" s="22">
        <v>1939</v>
      </c>
      <c r="B15" s="22" t="s">
        <v>97</v>
      </c>
      <c r="C15" s="117">
        <v>-4.7999999999999996E-3</v>
      </c>
    </row>
    <row r="16" spans="1:4" x14ac:dyDescent="0.25">
      <c r="A16" s="22">
        <v>1940</v>
      </c>
      <c r="B16" s="22" t="s">
        <v>97</v>
      </c>
      <c r="C16" s="117">
        <v>9.5999999999999992E-3</v>
      </c>
    </row>
    <row r="17" spans="1:3" x14ac:dyDescent="0.25">
      <c r="A17" s="22">
        <v>1941</v>
      </c>
      <c r="B17" s="22" t="s">
        <v>97</v>
      </c>
      <c r="C17" s="117">
        <v>9.7199999999999995E-2</v>
      </c>
    </row>
    <row r="18" spans="1:3" x14ac:dyDescent="0.25">
      <c r="A18" s="22">
        <v>1942</v>
      </c>
      <c r="B18" s="22" t="s">
        <v>97</v>
      </c>
      <c r="C18" s="117">
        <v>9.2899999999999996E-2</v>
      </c>
    </row>
    <row r="19" spans="1:3" x14ac:dyDescent="0.25">
      <c r="A19" s="22">
        <v>1943</v>
      </c>
      <c r="B19" s="22" t="s">
        <v>97</v>
      </c>
      <c r="C19" s="117">
        <v>3.1600000000000003E-2</v>
      </c>
    </row>
    <row r="20" spans="1:3" x14ac:dyDescent="0.25">
      <c r="A20" s="22">
        <v>1944</v>
      </c>
      <c r="B20" s="22" t="s">
        <v>97</v>
      </c>
      <c r="C20" s="117">
        <v>2.1100000000000001E-2</v>
      </c>
    </row>
    <row r="21" spans="1:3" x14ac:dyDescent="0.25">
      <c r="A21" s="22">
        <v>1945</v>
      </c>
      <c r="B21" s="22" t="s">
        <v>97</v>
      </c>
      <c r="C21" s="117">
        <v>2.2499999999999999E-2</v>
      </c>
    </row>
    <row r="22" spans="1:3" x14ac:dyDescent="0.25">
      <c r="A22" s="22">
        <v>1946</v>
      </c>
      <c r="B22" s="22" t="s">
        <v>97</v>
      </c>
      <c r="C22" s="117">
        <v>0.18160000000000001</v>
      </c>
    </row>
    <row r="23" spans="1:3" x14ac:dyDescent="0.25">
      <c r="A23" s="22">
        <v>1947</v>
      </c>
      <c r="B23" s="22" t="s">
        <v>97</v>
      </c>
      <c r="C23" s="117">
        <v>9.01E-2</v>
      </c>
    </row>
    <row r="24" spans="1:3" x14ac:dyDescent="0.25">
      <c r="A24" s="22">
        <v>1948</v>
      </c>
      <c r="B24" s="22" t="s">
        <v>97</v>
      </c>
      <c r="C24" s="117">
        <v>2.7099999999999999E-2</v>
      </c>
    </row>
    <row r="25" spans="1:3" x14ac:dyDescent="0.25">
      <c r="A25" s="22">
        <v>1949</v>
      </c>
      <c r="B25" s="22" t="s">
        <v>97</v>
      </c>
      <c r="C25" s="117">
        <v>-1.7999999999999999E-2</v>
      </c>
    </row>
    <row r="26" spans="1:3" x14ac:dyDescent="0.25">
      <c r="A26" s="22">
        <v>1950</v>
      </c>
      <c r="B26" s="22" t="s">
        <v>97</v>
      </c>
      <c r="C26" s="117">
        <v>5.79E-2</v>
      </c>
    </row>
    <row r="27" spans="1:3" x14ac:dyDescent="0.25">
      <c r="A27" s="22">
        <v>1951</v>
      </c>
      <c r="B27" s="22" t="s">
        <v>97</v>
      </c>
      <c r="C27" s="117">
        <v>5.8700000000000002E-2</v>
      </c>
    </row>
    <row r="28" spans="1:3" x14ac:dyDescent="0.25">
      <c r="A28" s="22">
        <v>1952</v>
      </c>
      <c r="B28" s="22" t="s">
        <v>97</v>
      </c>
      <c r="C28" s="117">
        <v>8.8000000000000005E-3</v>
      </c>
    </row>
    <row r="29" spans="1:3" x14ac:dyDescent="0.25">
      <c r="A29" s="22">
        <v>1953</v>
      </c>
      <c r="B29" s="22" t="s">
        <v>97</v>
      </c>
      <c r="C29" s="117">
        <v>6.1999999999999998E-3</v>
      </c>
    </row>
    <row r="30" spans="1:3" x14ac:dyDescent="0.25">
      <c r="A30" s="22">
        <v>1954</v>
      </c>
      <c r="B30" s="22" t="s">
        <v>97</v>
      </c>
      <c r="C30" s="117">
        <v>-5.0000000000000001E-3</v>
      </c>
    </row>
    <row r="31" spans="1:3" x14ac:dyDescent="0.25">
      <c r="A31" s="22">
        <v>1955</v>
      </c>
      <c r="B31" s="22" t="s">
        <v>97</v>
      </c>
      <c r="C31" s="117">
        <v>3.7000000000000002E-3</v>
      </c>
    </row>
    <row r="32" spans="1:3" x14ac:dyDescent="0.25">
      <c r="A32" s="22">
        <v>1956</v>
      </c>
      <c r="B32" s="22" t="s">
        <v>97</v>
      </c>
      <c r="C32" s="117">
        <v>2.86E-2</v>
      </c>
    </row>
    <row r="33" spans="1:3" x14ac:dyDescent="0.25">
      <c r="A33" s="22">
        <v>1957</v>
      </c>
      <c r="B33" s="22" t="s">
        <v>97</v>
      </c>
      <c r="C33" s="117">
        <v>3.0200000000000001E-2</v>
      </c>
    </row>
    <row r="34" spans="1:3" x14ac:dyDescent="0.25">
      <c r="A34" s="22">
        <v>1958</v>
      </c>
      <c r="B34" s="22" t="s">
        <v>97</v>
      </c>
      <c r="C34" s="117">
        <v>1.7600000000000001E-2</v>
      </c>
    </row>
    <row r="35" spans="1:3" x14ac:dyDescent="0.25">
      <c r="A35" s="22">
        <v>1959</v>
      </c>
      <c r="B35" s="22" t="s">
        <v>97</v>
      </c>
      <c r="C35" s="117">
        <v>1.4999999999999999E-2</v>
      </c>
    </row>
    <row r="36" spans="1:3" x14ac:dyDescent="0.25">
      <c r="A36" s="22">
        <v>1960</v>
      </c>
      <c r="B36" s="22" t="s">
        <v>97</v>
      </c>
      <c r="C36" s="117">
        <v>1.4800000000000001E-2</v>
      </c>
    </row>
    <row r="37" spans="1:3" x14ac:dyDescent="0.25">
      <c r="A37" s="22">
        <v>1961</v>
      </c>
      <c r="B37" s="22" t="s">
        <v>97</v>
      </c>
      <c r="C37" s="117">
        <v>6.7000000000000002E-3</v>
      </c>
    </row>
    <row r="38" spans="1:3" x14ac:dyDescent="0.25">
      <c r="A38" s="22">
        <v>1962</v>
      </c>
      <c r="B38" s="22" t="s">
        <v>97</v>
      </c>
      <c r="C38" s="117">
        <v>1.2200000000000001E-2</v>
      </c>
    </row>
    <row r="39" spans="1:3" x14ac:dyDescent="0.25">
      <c r="A39" s="22">
        <v>1963</v>
      </c>
      <c r="B39" s="22" t="s">
        <v>97</v>
      </c>
      <c r="C39" s="117">
        <v>1.6500000000000001E-2</v>
      </c>
    </row>
    <row r="40" spans="1:3" x14ac:dyDescent="0.25">
      <c r="A40" s="22">
        <v>1964</v>
      </c>
      <c r="B40" s="22" t="s">
        <v>97</v>
      </c>
      <c r="C40" s="117">
        <v>1.1900000000000001E-2</v>
      </c>
    </row>
    <row r="41" spans="1:3" x14ac:dyDescent="0.25">
      <c r="A41" s="22">
        <v>1965</v>
      </c>
      <c r="B41" s="22" t="s">
        <v>97</v>
      </c>
      <c r="C41" s="117">
        <v>1.9199999999999998E-2</v>
      </c>
    </row>
    <row r="42" spans="1:3" x14ac:dyDescent="0.25">
      <c r="A42" s="22">
        <v>1966</v>
      </c>
      <c r="B42" s="22" t="s">
        <v>97</v>
      </c>
      <c r="C42" s="117">
        <v>3.3500000000000002E-2</v>
      </c>
    </row>
    <row r="43" spans="1:3" x14ac:dyDescent="0.25">
      <c r="A43" s="22">
        <v>1967</v>
      </c>
      <c r="B43" s="22" t="s">
        <v>97</v>
      </c>
      <c r="C43" s="117">
        <v>3.04E-2</v>
      </c>
    </row>
    <row r="44" spans="1:3" x14ac:dyDescent="0.25">
      <c r="A44" s="22">
        <v>1968</v>
      </c>
      <c r="B44" s="22" t="s">
        <v>97</v>
      </c>
      <c r="C44" s="117">
        <v>4.7199999999999999E-2</v>
      </c>
    </row>
    <row r="45" spans="1:3" x14ac:dyDescent="0.25">
      <c r="A45" s="22">
        <v>1969</v>
      </c>
      <c r="B45" s="22" t="s">
        <v>97</v>
      </c>
      <c r="C45" s="117">
        <v>6.1100000000000002E-2</v>
      </c>
    </row>
    <row r="46" spans="1:3" x14ac:dyDescent="0.25">
      <c r="A46" s="22">
        <v>1970</v>
      </c>
      <c r="B46" s="22" t="s">
        <v>97</v>
      </c>
      <c r="C46" s="117">
        <v>5.4899999999999997E-2</v>
      </c>
    </row>
    <row r="47" spans="1:3" x14ac:dyDescent="0.25">
      <c r="A47" s="22">
        <v>1971</v>
      </c>
      <c r="B47" s="22" t="s">
        <v>97</v>
      </c>
      <c r="C47" s="117">
        <v>3.3599999999999998E-2</v>
      </c>
    </row>
    <row r="48" spans="1:3" x14ac:dyDescent="0.25">
      <c r="A48" s="22">
        <v>1972</v>
      </c>
      <c r="B48" s="22" t="s">
        <v>97</v>
      </c>
      <c r="C48" s="117">
        <v>3.4099999999999998E-2</v>
      </c>
    </row>
    <row r="49" spans="1:3" x14ac:dyDescent="0.25">
      <c r="A49" s="22">
        <v>1973</v>
      </c>
      <c r="B49" s="22" t="s">
        <v>97</v>
      </c>
      <c r="C49" s="117">
        <v>8.7999999999999995E-2</v>
      </c>
    </row>
    <row r="50" spans="1:3" x14ac:dyDescent="0.25">
      <c r="A50" s="22">
        <v>1974</v>
      </c>
      <c r="B50" s="22" t="s">
        <v>97</v>
      </c>
      <c r="C50" s="117">
        <v>0.122</v>
      </c>
    </row>
    <row r="51" spans="1:3" x14ac:dyDescent="0.25">
      <c r="A51" s="22">
        <v>1975</v>
      </c>
      <c r="B51" s="22" t="s">
        <v>97</v>
      </c>
      <c r="C51" s="117">
        <v>7.0099999999999996E-2</v>
      </c>
    </row>
    <row r="52" spans="1:3" x14ac:dyDescent="0.25">
      <c r="A52" s="22">
        <v>1976</v>
      </c>
      <c r="B52" s="22" t="s">
        <v>97</v>
      </c>
      <c r="C52" s="117">
        <v>4.8099999999999997E-2</v>
      </c>
    </row>
    <row r="53" spans="1:3" x14ac:dyDescent="0.25">
      <c r="A53" s="22">
        <v>1977</v>
      </c>
      <c r="B53" s="22" t="s">
        <v>97</v>
      </c>
      <c r="C53" s="117">
        <v>6.7699999999999996E-2</v>
      </c>
    </row>
    <row r="54" spans="1:3" x14ac:dyDescent="0.25">
      <c r="A54" s="22">
        <v>1978</v>
      </c>
      <c r="B54" s="22" t="s">
        <v>97</v>
      </c>
      <c r="C54" s="117">
        <v>9.0300000000000005E-2</v>
      </c>
    </row>
    <row r="55" spans="1:3" x14ac:dyDescent="0.25">
      <c r="A55" s="22">
        <v>1979</v>
      </c>
      <c r="B55" s="22" t="s">
        <v>97</v>
      </c>
      <c r="C55" s="117">
        <v>0.1331</v>
      </c>
    </row>
    <row r="56" spans="1:3" x14ac:dyDescent="0.25">
      <c r="A56" s="22">
        <v>1980</v>
      </c>
      <c r="B56" s="22" t="s">
        <v>97</v>
      </c>
      <c r="C56" s="117">
        <v>0.124</v>
      </c>
    </row>
    <row r="57" spans="1:3" x14ac:dyDescent="0.25">
      <c r="A57" s="22">
        <v>1981</v>
      </c>
      <c r="B57" s="22" t="s">
        <v>97</v>
      </c>
      <c r="C57" s="117">
        <v>8.9399999999999993E-2</v>
      </c>
    </row>
    <row r="58" spans="1:3" x14ac:dyDescent="0.25">
      <c r="A58" s="22">
        <v>1982</v>
      </c>
      <c r="B58" s="22" t="s">
        <v>97</v>
      </c>
      <c r="C58" s="117">
        <v>3.8699999999999998E-2</v>
      </c>
    </row>
    <row r="59" spans="1:3" x14ac:dyDescent="0.25">
      <c r="A59" s="22">
        <v>1983</v>
      </c>
      <c r="B59" s="22" t="s">
        <v>97</v>
      </c>
      <c r="C59" s="117">
        <v>3.7999999999999999E-2</v>
      </c>
    </row>
    <row r="60" spans="1:3" x14ac:dyDescent="0.25">
      <c r="A60" s="22">
        <v>1984</v>
      </c>
      <c r="B60" s="22" t="s">
        <v>97</v>
      </c>
      <c r="C60" s="117">
        <v>3.95E-2</v>
      </c>
    </row>
    <row r="61" spans="1:3" x14ac:dyDescent="0.25">
      <c r="A61" s="22">
        <v>1985</v>
      </c>
      <c r="B61" s="22" t="s">
        <v>97</v>
      </c>
      <c r="C61" s="117">
        <v>3.7699999999999997E-2</v>
      </c>
    </row>
    <row r="62" spans="1:3" x14ac:dyDescent="0.25">
      <c r="A62" s="22">
        <v>1986</v>
      </c>
      <c r="B62" s="22" t="s">
        <v>97</v>
      </c>
      <c r="C62" s="117">
        <v>1.1299999999999999E-2</v>
      </c>
    </row>
    <row r="63" spans="1:3" x14ac:dyDescent="0.25">
      <c r="A63" s="22">
        <v>1987</v>
      </c>
      <c r="B63" s="22" t="s">
        <v>97</v>
      </c>
      <c r="C63" s="117">
        <v>4.41E-2</v>
      </c>
    </row>
    <row r="64" spans="1:3" x14ac:dyDescent="0.25">
      <c r="A64" s="22">
        <v>1988</v>
      </c>
      <c r="B64" s="22" t="s">
        <v>97</v>
      </c>
      <c r="C64" s="117">
        <v>4.4200000000000003E-2</v>
      </c>
    </row>
    <row r="65" spans="1:3" x14ac:dyDescent="0.25">
      <c r="A65" s="22">
        <v>1989</v>
      </c>
      <c r="B65" s="22" t="s">
        <v>97</v>
      </c>
      <c r="C65" s="117">
        <v>4.65E-2</v>
      </c>
    </row>
    <row r="66" spans="1:3" x14ac:dyDescent="0.25">
      <c r="A66" s="22">
        <v>1990</v>
      </c>
      <c r="B66" s="22" t="s">
        <v>97</v>
      </c>
      <c r="C66" s="117">
        <v>6.1100000000000002E-2</v>
      </c>
    </row>
    <row r="67" spans="1:3" x14ac:dyDescent="0.25">
      <c r="A67" s="22">
        <v>1991</v>
      </c>
      <c r="B67" s="22" t="s">
        <v>97</v>
      </c>
      <c r="C67" s="117">
        <v>3.0599999999999999E-2</v>
      </c>
    </row>
    <row r="68" spans="1:3" x14ac:dyDescent="0.25">
      <c r="A68" s="22">
        <v>1992</v>
      </c>
      <c r="B68" s="22" t="s">
        <v>97</v>
      </c>
      <c r="C68" s="117">
        <v>2.9000000000000001E-2</v>
      </c>
    </row>
    <row r="69" spans="1:3" x14ac:dyDescent="0.25">
      <c r="A69" s="22">
        <v>1993</v>
      </c>
      <c r="B69" s="22" t="s">
        <v>97</v>
      </c>
      <c r="C69" s="117">
        <v>2.75E-2</v>
      </c>
    </row>
    <row r="70" spans="1:3" x14ac:dyDescent="0.25">
      <c r="A70" s="22">
        <v>1994</v>
      </c>
      <c r="B70" s="22" t="s">
        <v>97</v>
      </c>
      <c r="C70" s="117">
        <v>2.6700000000000002E-2</v>
      </c>
    </row>
    <row r="71" spans="1:3" x14ac:dyDescent="0.25">
      <c r="A71" s="22">
        <v>1995</v>
      </c>
      <c r="B71" s="22" t="s">
        <v>97</v>
      </c>
      <c r="C71" s="117">
        <v>2.5399999999999999E-2</v>
      </c>
    </row>
    <row r="72" spans="1:3" x14ac:dyDescent="0.25">
      <c r="A72" s="22">
        <v>1996</v>
      </c>
      <c r="B72" s="22" t="s">
        <v>97</v>
      </c>
      <c r="C72" s="117">
        <v>3.32E-2</v>
      </c>
    </row>
    <row r="73" spans="1:3" x14ac:dyDescent="0.25">
      <c r="A73" s="22">
        <v>1997</v>
      </c>
      <c r="B73" s="22" t="s">
        <v>97</v>
      </c>
      <c r="C73" s="117">
        <v>1.7000000000000001E-2</v>
      </c>
    </row>
    <row r="74" spans="1:3" x14ac:dyDescent="0.25">
      <c r="A74" s="22">
        <v>1998</v>
      </c>
      <c r="B74" s="22" t="s">
        <v>97</v>
      </c>
      <c r="C74" s="117">
        <v>1.61E-2</v>
      </c>
    </row>
    <row r="75" spans="1:3" x14ac:dyDescent="0.25">
      <c r="A75" s="22">
        <v>1999</v>
      </c>
      <c r="B75" s="22" t="s">
        <v>97</v>
      </c>
      <c r="C75" s="117">
        <v>2.6800000000000001E-2</v>
      </c>
    </row>
    <row r="76" spans="1:3" x14ac:dyDescent="0.25">
      <c r="A76" s="22">
        <v>2000</v>
      </c>
      <c r="B76" s="22" t="s">
        <v>97</v>
      </c>
      <c r="C76" s="117">
        <v>3.39E-2</v>
      </c>
    </row>
    <row r="77" spans="1:3" x14ac:dyDescent="0.25">
      <c r="A77" s="22">
        <v>2001</v>
      </c>
      <c r="B77" s="22" t="s">
        <v>97</v>
      </c>
      <c r="C77" s="117">
        <v>1.55E-2</v>
      </c>
    </row>
    <row r="78" spans="1:3" x14ac:dyDescent="0.25">
      <c r="A78" s="22">
        <v>2002</v>
      </c>
      <c r="B78" s="22" t="s">
        <v>97</v>
      </c>
      <c r="C78" s="117">
        <v>2.3800000000000002E-2</v>
      </c>
    </row>
    <row r="79" spans="1:3" x14ac:dyDescent="0.25">
      <c r="A79" s="22">
        <v>2003</v>
      </c>
      <c r="B79" s="22" t="s">
        <v>97</v>
      </c>
      <c r="C79" s="117">
        <v>1.8800000000000001E-2</v>
      </c>
    </row>
    <row r="80" spans="1:3" x14ac:dyDescent="0.25">
      <c r="A80" s="22">
        <v>2004</v>
      </c>
      <c r="B80" s="22" t="s">
        <v>97</v>
      </c>
      <c r="C80" s="117">
        <v>3.2599999999999997E-2</v>
      </c>
    </row>
    <row r="81" spans="1:3" x14ac:dyDescent="0.25">
      <c r="A81" s="22">
        <v>2005</v>
      </c>
      <c r="B81" s="22" t="s">
        <v>97</v>
      </c>
      <c r="C81" s="117">
        <v>3.4200000000000001E-2</v>
      </c>
    </row>
    <row r="82" spans="1:3" x14ac:dyDescent="0.25">
      <c r="A82" s="22">
        <v>2006</v>
      </c>
      <c r="B82" s="22" t="s">
        <v>97</v>
      </c>
      <c r="C82" s="117">
        <v>2.5399999999999999E-2</v>
      </c>
    </row>
    <row r="83" spans="1:3" x14ac:dyDescent="0.25">
      <c r="A83" s="22">
        <v>2007</v>
      </c>
      <c r="B83" s="22" t="s">
        <v>97</v>
      </c>
      <c r="C83" s="117">
        <v>4.0800000000000003E-2</v>
      </c>
    </row>
    <row r="84" spans="1:3" x14ac:dyDescent="0.25">
      <c r="A84" s="22">
        <v>2008</v>
      </c>
      <c r="B84" s="22" t="s">
        <v>97</v>
      </c>
      <c r="C84" s="117">
        <v>8.9999999999999998E-4</v>
      </c>
    </row>
    <row r="85" spans="1:3" x14ac:dyDescent="0.25">
      <c r="A85" s="22">
        <v>2009</v>
      </c>
      <c r="B85" s="22" t="s">
        <v>97</v>
      </c>
      <c r="C85" s="117">
        <v>2.7199999999999998E-2</v>
      </c>
    </row>
    <row r="86" spans="1:3" x14ac:dyDescent="0.25">
      <c r="A86" s="22">
        <v>2010</v>
      </c>
      <c r="B86" s="22" t="s">
        <v>97</v>
      </c>
      <c r="C86" s="117">
        <v>1.4999999999999999E-2</v>
      </c>
    </row>
    <row r="87" spans="1:3" x14ac:dyDescent="0.25">
      <c r="A87" s="22">
        <v>2011</v>
      </c>
      <c r="B87" s="22" t="s">
        <v>97</v>
      </c>
      <c r="C87" s="117">
        <v>2.9600000000000001E-2</v>
      </c>
    </row>
    <row r="88" spans="1:3" x14ac:dyDescent="0.25">
      <c r="A88" s="22">
        <v>2012</v>
      </c>
      <c r="B88" s="22" t="s">
        <v>97</v>
      </c>
      <c r="C88" s="117">
        <v>1.7399999999999999E-2</v>
      </c>
    </row>
    <row r="89" spans="1:3" x14ac:dyDescent="0.25">
      <c r="A89" s="22">
        <v>2013</v>
      </c>
      <c r="B89" s="22" t="s">
        <v>97</v>
      </c>
      <c r="C89" s="117">
        <v>1.5100000000000001E-2</v>
      </c>
    </row>
    <row r="90" spans="1:3" x14ac:dyDescent="0.25">
      <c r="A90" s="22">
        <v>2014</v>
      </c>
      <c r="B90" s="22" t="s">
        <v>97</v>
      </c>
      <c r="C90" s="117">
        <v>7.6E-3</v>
      </c>
    </row>
    <row r="91" spans="1:3" x14ac:dyDescent="0.25">
      <c r="A91" s="22">
        <v>2015</v>
      </c>
      <c r="B91" s="22" t="s">
        <v>97</v>
      </c>
      <c r="C91" s="117">
        <v>7.3000000000000001E-3</v>
      </c>
    </row>
    <row r="92" spans="1:3" x14ac:dyDescent="0.25">
      <c r="A92" s="22">
        <v>2016</v>
      </c>
      <c r="B92" s="22" t="s">
        <v>97</v>
      </c>
      <c r="C92" s="117">
        <v>2.07E-2</v>
      </c>
    </row>
    <row r="93" spans="1:3" x14ac:dyDescent="0.25">
      <c r="A93" s="22">
        <v>2017</v>
      </c>
      <c r="B93" s="22" t="s">
        <v>97</v>
      </c>
      <c r="C93" s="117">
        <v>2.1099999999999997E-2</v>
      </c>
    </row>
    <row r="94" spans="1:3" x14ac:dyDescent="0.25">
      <c r="A94" s="22">
        <v>2018</v>
      </c>
      <c r="B94" s="22" t="s">
        <v>97</v>
      </c>
      <c r="C94" s="117">
        <v>1.9099999999999999E-2</v>
      </c>
    </row>
    <row r="95" spans="1:3" x14ac:dyDescent="0.25">
      <c r="A95" s="22">
        <v>2019</v>
      </c>
      <c r="B95" s="22" t="s">
        <v>97</v>
      </c>
      <c r="C95" s="117">
        <v>2.29E-2</v>
      </c>
    </row>
    <row r="96" spans="1:3" x14ac:dyDescent="0.25">
      <c r="A96" s="22">
        <v>2020</v>
      </c>
      <c r="B96" s="22" t="s">
        <v>97</v>
      </c>
      <c r="C96" s="117">
        <v>1.3599999999999999E-2</v>
      </c>
    </row>
    <row r="97" spans="1:3" x14ac:dyDescent="0.25">
      <c r="A97" s="22">
        <v>1926</v>
      </c>
      <c r="B97" s="22" t="s">
        <v>133</v>
      </c>
      <c r="C97" s="117">
        <v>0.1162</v>
      </c>
    </row>
    <row r="98" spans="1:3" x14ac:dyDescent="0.25">
      <c r="A98" s="22">
        <v>1927</v>
      </c>
      <c r="B98" s="22" t="s">
        <v>133</v>
      </c>
      <c r="C98" s="117">
        <v>0.37490000000000001</v>
      </c>
    </row>
    <row r="99" spans="1:3" x14ac:dyDescent="0.25">
      <c r="A99" s="22">
        <v>1928</v>
      </c>
      <c r="B99" s="22" t="s">
        <v>133</v>
      </c>
      <c r="C99" s="117">
        <v>0.43609999999999999</v>
      </c>
    </row>
    <row r="100" spans="1:3" x14ac:dyDescent="0.25">
      <c r="A100" s="22">
        <v>1929</v>
      </c>
      <c r="B100" s="22" t="s">
        <v>133</v>
      </c>
      <c r="C100" s="117">
        <v>-8.4199999999999997E-2</v>
      </c>
    </row>
    <row r="101" spans="1:3" x14ac:dyDescent="0.25">
      <c r="A101" s="22">
        <v>1930</v>
      </c>
      <c r="B101" s="22" t="s">
        <v>133</v>
      </c>
      <c r="C101" s="117">
        <v>-0.249</v>
      </c>
    </row>
    <row r="102" spans="1:3" x14ac:dyDescent="0.25">
      <c r="A102" s="22">
        <v>1931</v>
      </c>
      <c r="B102" s="22" t="s">
        <v>133</v>
      </c>
      <c r="C102" s="117">
        <v>-0.43340000000000001</v>
      </c>
    </row>
    <row r="103" spans="1:3" x14ac:dyDescent="0.25">
      <c r="A103" s="22">
        <v>1932</v>
      </c>
      <c r="B103" s="22" t="s">
        <v>133</v>
      </c>
      <c r="C103" s="117">
        <v>-8.1900000000000001E-2</v>
      </c>
    </row>
    <row r="104" spans="1:3" x14ac:dyDescent="0.25">
      <c r="A104" s="22">
        <v>1933</v>
      </c>
      <c r="B104" s="22" t="s">
        <v>133</v>
      </c>
      <c r="C104" s="117">
        <v>0.53990000000000005</v>
      </c>
    </row>
    <row r="105" spans="1:3" x14ac:dyDescent="0.25">
      <c r="A105" s="22">
        <v>1934</v>
      </c>
      <c r="B105" s="22" t="s">
        <v>133</v>
      </c>
      <c r="C105" s="117">
        <v>-1.44E-2</v>
      </c>
    </row>
    <row r="106" spans="1:3" x14ac:dyDescent="0.25">
      <c r="A106" s="22">
        <v>1935</v>
      </c>
      <c r="B106" s="22" t="s">
        <v>133</v>
      </c>
      <c r="C106" s="117">
        <v>0.47670000000000001</v>
      </c>
    </row>
    <row r="107" spans="1:3" x14ac:dyDescent="0.25">
      <c r="A107" s="22">
        <v>1936</v>
      </c>
      <c r="B107" s="22" t="s">
        <v>133</v>
      </c>
      <c r="C107" s="117">
        <v>0.3392</v>
      </c>
    </row>
    <row r="108" spans="1:3" x14ac:dyDescent="0.25">
      <c r="A108" s="22">
        <v>1937</v>
      </c>
      <c r="B108" s="22" t="s">
        <v>133</v>
      </c>
      <c r="C108" s="117">
        <v>-0.3503</v>
      </c>
    </row>
    <row r="109" spans="1:3" x14ac:dyDescent="0.25">
      <c r="A109" s="22">
        <v>1938</v>
      </c>
      <c r="B109" s="22" t="s">
        <v>133</v>
      </c>
      <c r="C109" s="117">
        <v>0.31119999999999998</v>
      </c>
    </row>
    <row r="110" spans="1:3" x14ac:dyDescent="0.25">
      <c r="A110" s="22">
        <v>1939</v>
      </c>
      <c r="B110" s="22" t="s">
        <v>133</v>
      </c>
      <c r="C110" s="117">
        <v>-4.1000000000000003E-3</v>
      </c>
    </row>
    <row r="111" spans="1:3" x14ac:dyDescent="0.25">
      <c r="A111" s="22">
        <v>1940</v>
      </c>
      <c r="B111" s="22" t="s">
        <v>133</v>
      </c>
      <c r="C111" s="117">
        <v>-9.7799999999999998E-2</v>
      </c>
    </row>
    <row r="112" spans="1:3" x14ac:dyDescent="0.25">
      <c r="A112" s="22">
        <v>1941</v>
      </c>
      <c r="B112" s="22" t="s">
        <v>133</v>
      </c>
      <c r="C112" s="117">
        <v>-0.1159</v>
      </c>
    </row>
    <row r="113" spans="1:3" x14ac:dyDescent="0.25">
      <c r="A113" s="22">
        <v>1942</v>
      </c>
      <c r="B113" s="22" t="s">
        <v>133</v>
      </c>
      <c r="C113" s="117">
        <v>0.2034</v>
      </c>
    </row>
    <row r="114" spans="1:3" x14ac:dyDescent="0.25">
      <c r="A114" s="22">
        <v>1943</v>
      </c>
      <c r="B114" s="22" t="s">
        <v>133</v>
      </c>
      <c r="C114" s="117">
        <v>0.25900000000000001</v>
      </c>
    </row>
    <row r="115" spans="1:3" x14ac:dyDescent="0.25">
      <c r="A115" s="22">
        <v>1944</v>
      </c>
      <c r="B115" s="22" t="s">
        <v>133</v>
      </c>
      <c r="C115" s="117">
        <v>0.19750000000000001</v>
      </c>
    </row>
    <row r="116" spans="1:3" x14ac:dyDescent="0.25">
      <c r="A116" s="22">
        <v>1945</v>
      </c>
      <c r="B116" s="22" t="s">
        <v>133</v>
      </c>
      <c r="C116" s="117">
        <v>0.3644</v>
      </c>
    </row>
    <row r="117" spans="1:3" x14ac:dyDescent="0.25">
      <c r="A117" s="22">
        <v>1946</v>
      </c>
      <c r="B117" s="22" t="s">
        <v>133</v>
      </c>
      <c r="C117" s="117">
        <v>-8.0699999999999994E-2</v>
      </c>
    </row>
    <row r="118" spans="1:3" x14ac:dyDescent="0.25">
      <c r="A118" s="22">
        <v>1947</v>
      </c>
      <c r="B118" s="22" t="s">
        <v>133</v>
      </c>
      <c r="C118" s="117">
        <v>5.7099999999999998E-2</v>
      </c>
    </row>
    <row r="119" spans="1:3" x14ac:dyDescent="0.25">
      <c r="A119" s="22">
        <v>1948</v>
      </c>
      <c r="B119" s="22" t="s">
        <v>133</v>
      </c>
      <c r="C119" s="117">
        <v>5.5E-2</v>
      </c>
    </row>
    <row r="120" spans="1:3" x14ac:dyDescent="0.25">
      <c r="A120" s="22">
        <v>1949</v>
      </c>
      <c r="B120" s="22" t="s">
        <v>133</v>
      </c>
      <c r="C120" s="117">
        <v>0.18790000000000001</v>
      </c>
    </row>
    <row r="121" spans="1:3" x14ac:dyDescent="0.25">
      <c r="A121" s="22">
        <v>1950</v>
      </c>
      <c r="B121" s="22" t="s">
        <v>133</v>
      </c>
      <c r="C121" s="117">
        <v>0.31709999999999999</v>
      </c>
    </row>
    <row r="122" spans="1:3" x14ac:dyDescent="0.25">
      <c r="A122" s="22">
        <v>1951</v>
      </c>
      <c r="B122" s="22" t="s">
        <v>133</v>
      </c>
      <c r="C122" s="117">
        <v>0.2402</v>
      </c>
    </row>
    <row r="123" spans="1:3" x14ac:dyDescent="0.25">
      <c r="A123" s="22">
        <v>1952</v>
      </c>
      <c r="B123" s="22" t="s">
        <v>133</v>
      </c>
      <c r="C123" s="117">
        <v>0.1837</v>
      </c>
    </row>
    <row r="124" spans="1:3" x14ac:dyDescent="0.25">
      <c r="A124" s="22">
        <v>1953</v>
      </c>
      <c r="B124" s="22" t="s">
        <v>133</v>
      </c>
      <c r="C124" s="117">
        <v>-9.9000000000000008E-3</v>
      </c>
    </row>
    <row r="125" spans="1:3" x14ac:dyDescent="0.25">
      <c r="A125" s="22">
        <v>1954</v>
      </c>
      <c r="B125" s="22" t="s">
        <v>133</v>
      </c>
      <c r="C125" s="117">
        <v>0.5262</v>
      </c>
    </row>
    <row r="126" spans="1:3" x14ac:dyDescent="0.25">
      <c r="A126" s="22">
        <v>1955</v>
      </c>
      <c r="B126" s="22" t="s">
        <v>133</v>
      </c>
      <c r="C126" s="117">
        <v>0.31559999999999999</v>
      </c>
    </row>
    <row r="127" spans="1:3" x14ac:dyDescent="0.25">
      <c r="A127" s="22">
        <v>1956</v>
      </c>
      <c r="B127" s="22" t="s">
        <v>133</v>
      </c>
      <c r="C127" s="117">
        <v>6.5600000000000006E-2</v>
      </c>
    </row>
    <row r="128" spans="1:3" x14ac:dyDescent="0.25">
      <c r="A128" s="22">
        <v>1957</v>
      </c>
      <c r="B128" s="22" t="s">
        <v>133</v>
      </c>
      <c r="C128" s="117">
        <v>-0.10780000000000001</v>
      </c>
    </row>
    <row r="129" spans="1:3" x14ac:dyDescent="0.25">
      <c r="A129" s="22">
        <v>1958</v>
      </c>
      <c r="B129" s="22" t="s">
        <v>133</v>
      </c>
      <c r="C129" s="117">
        <v>0.43359999999999999</v>
      </c>
    </row>
    <row r="130" spans="1:3" x14ac:dyDescent="0.25">
      <c r="A130" s="22">
        <v>1959</v>
      </c>
      <c r="B130" s="22" t="s">
        <v>133</v>
      </c>
      <c r="C130" s="117">
        <v>0.1196</v>
      </c>
    </row>
    <row r="131" spans="1:3" x14ac:dyDescent="0.25">
      <c r="A131" s="22">
        <v>1960</v>
      </c>
      <c r="B131" s="22" t="s">
        <v>133</v>
      </c>
      <c r="C131" s="117">
        <v>4.7000000000000002E-3</v>
      </c>
    </row>
    <row r="132" spans="1:3" x14ac:dyDescent="0.25">
      <c r="A132" s="22">
        <v>1961</v>
      </c>
      <c r="B132" s="22" t="s">
        <v>133</v>
      </c>
      <c r="C132" s="117">
        <v>0.26889999999999997</v>
      </c>
    </row>
    <row r="133" spans="1:3" x14ac:dyDescent="0.25">
      <c r="A133" s="22">
        <v>1962</v>
      </c>
      <c r="B133" s="22" t="s">
        <v>133</v>
      </c>
      <c r="C133" s="117">
        <v>-8.7300000000000003E-2</v>
      </c>
    </row>
    <row r="134" spans="1:3" x14ac:dyDescent="0.25">
      <c r="A134" s="22">
        <v>1963</v>
      </c>
      <c r="B134" s="22" t="s">
        <v>133</v>
      </c>
      <c r="C134" s="117">
        <v>0.22800000000000001</v>
      </c>
    </row>
    <row r="135" spans="1:3" x14ac:dyDescent="0.25">
      <c r="A135" s="22">
        <v>1964</v>
      </c>
      <c r="B135" s="22" t="s">
        <v>133</v>
      </c>
      <c r="C135" s="117">
        <v>0.1648</v>
      </c>
    </row>
    <row r="136" spans="1:3" x14ac:dyDescent="0.25">
      <c r="A136" s="22">
        <v>1965</v>
      </c>
      <c r="B136" s="22" t="s">
        <v>133</v>
      </c>
      <c r="C136" s="117">
        <v>0.1245</v>
      </c>
    </row>
    <row r="137" spans="1:3" x14ac:dyDescent="0.25">
      <c r="A137" s="22">
        <v>1966</v>
      </c>
      <c r="B137" s="22" t="s">
        <v>133</v>
      </c>
      <c r="C137" s="117">
        <v>-0.10059999999999999</v>
      </c>
    </row>
    <row r="138" spans="1:3" x14ac:dyDescent="0.25">
      <c r="A138" s="22">
        <v>1967</v>
      </c>
      <c r="B138" s="22" t="s">
        <v>133</v>
      </c>
      <c r="C138" s="117">
        <v>0.23980000000000001</v>
      </c>
    </row>
    <row r="139" spans="1:3" x14ac:dyDescent="0.25">
      <c r="A139" s="22">
        <v>1968</v>
      </c>
      <c r="B139" s="22" t="s">
        <v>133</v>
      </c>
      <c r="C139" s="117">
        <v>0.1106</v>
      </c>
    </row>
    <row r="140" spans="1:3" x14ac:dyDescent="0.25">
      <c r="A140" s="22">
        <v>1969</v>
      </c>
      <c r="B140" s="22" t="s">
        <v>133</v>
      </c>
      <c r="C140" s="117">
        <v>-8.5000000000000006E-2</v>
      </c>
    </row>
    <row r="141" spans="1:3" x14ac:dyDescent="0.25">
      <c r="A141" s="22">
        <v>1970</v>
      </c>
      <c r="B141" s="22" t="s">
        <v>133</v>
      </c>
      <c r="C141" s="117">
        <v>3.8600000000000002E-2</v>
      </c>
    </row>
    <row r="142" spans="1:3" x14ac:dyDescent="0.25">
      <c r="A142" s="22">
        <v>1971</v>
      </c>
      <c r="B142" s="22" t="s">
        <v>133</v>
      </c>
      <c r="C142" s="117">
        <v>0.14299999999999999</v>
      </c>
    </row>
    <row r="143" spans="1:3" x14ac:dyDescent="0.25">
      <c r="A143" s="22">
        <v>1972</v>
      </c>
      <c r="B143" s="22" t="s">
        <v>133</v>
      </c>
      <c r="C143" s="117">
        <v>0.19</v>
      </c>
    </row>
    <row r="144" spans="1:3" x14ac:dyDescent="0.25">
      <c r="A144" s="22">
        <v>1973</v>
      </c>
      <c r="B144" s="22" t="s">
        <v>133</v>
      </c>
      <c r="C144" s="117">
        <v>-0.1469</v>
      </c>
    </row>
    <row r="145" spans="1:3" x14ac:dyDescent="0.25">
      <c r="A145" s="22">
        <v>1974</v>
      </c>
      <c r="B145" s="22" t="s">
        <v>133</v>
      </c>
      <c r="C145" s="117">
        <v>-0.26469999999999999</v>
      </c>
    </row>
    <row r="146" spans="1:3" x14ac:dyDescent="0.25">
      <c r="A146" s="22">
        <v>1975</v>
      </c>
      <c r="B146" s="22" t="s">
        <v>133</v>
      </c>
      <c r="C146" s="117">
        <v>0.37230000000000002</v>
      </c>
    </row>
    <row r="147" spans="1:3" x14ac:dyDescent="0.25">
      <c r="A147" s="22">
        <v>1976</v>
      </c>
      <c r="B147" s="22" t="s">
        <v>133</v>
      </c>
      <c r="C147" s="117">
        <v>0.23930000000000001</v>
      </c>
    </row>
    <row r="148" spans="1:3" x14ac:dyDescent="0.25">
      <c r="A148" s="22">
        <v>1977</v>
      </c>
      <c r="B148" s="22" t="s">
        <v>133</v>
      </c>
      <c r="C148" s="117">
        <v>-7.1599999999999997E-2</v>
      </c>
    </row>
    <row r="149" spans="1:3" x14ac:dyDescent="0.25">
      <c r="A149" s="22">
        <v>1978</v>
      </c>
      <c r="B149" s="22" t="s">
        <v>133</v>
      </c>
      <c r="C149" s="117">
        <v>6.5699999999999995E-2</v>
      </c>
    </row>
    <row r="150" spans="1:3" x14ac:dyDescent="0.25">
      <c r="A150" s="22">
        <v>1979</v>
      </c>
      <c r="B150" s="22" t="s">
        <v>133</v>
      </c>
      <c r="C150" s="117">
        <v>0.18609999999999999</v>
      </c>
    </row>
    <row r="151" spans="1:3" x14ac:dyDescent="0.25">
      <c r="A151" s="22">
        <v>1980</v>
      </c>
      <c r="B151" s="22" t="s">
        <v>133</v>
      </c>
      <c r="C151" s="117">
        <v>0.32500000000000001</v>
      </c>
    </row>
    <row r="152" spans="1:3" x14ac:dyDescent="0.25">
      <c r="A152" s="22">
        <v>1981</v>
      </c>
      <c r="B152" s="22" t="s">
        <v>133</v>
      </c>
      <c r="C152" s="117">
        <v>-4.9200000000000001E-2</v>
      </c>
    </row>
    <row r="153" spans="1:3" x14ac:dyDescent="0.25">
      <c r="A153" s="22">
        <v>1982</v>
      </c>
      <c r="B153" s="22" t="s">
        <v>133</v>
      </c>
      <c r="C153" s="117">
        <v>0.2155</v>
      </c>
    </row>
    <row r="154" spans="1:3" x14ac:dyDescent="0.25">
      <c r="A154" s="22">
        <v>1983</v>
      </c>
      <c r="B154" s="22" t="s">
        <v>133</v>
      </c>
      <c r="C154" s="117">
        <v>0.22559999999999999</v>
      </c>
    </row>
    <row r="155" spans="1:3" x14ac:dyDescent="0.25">
      <c r="A155" s="22">
        <v>1984</v>
      </c>
      <c r="B155" s="22" t="s">
        <v>133</v>
      </c>
      <c r="C155" s="117">
        <v>6.2700000000000006E-2</v>
      </c>
    </row>
    <row r="156" spans="1:3" x14ac:dyDescent="0.25">
      <c r="A156" s="22">
        <v>1985</v>
      </c>
      <c r="B156" s="22" t="s">
        <v>133</v>
      </c>
      <c r="C156" s="117">
        <v>0.31730000000000003</v>
      </c>
    </row>
    <row r="157" spans="1:3" x14ac:dyDescent="0.25">
      <c r="A157" s="22">
        <v>1986</v>
      </c>
      <c r="B157" s="22" t="s">
        <v>133</v>
      </c>
      <c r="C157" s="117">
        <v>0.1867</v>
      </c>
    </row>
    <row r="158" spans="1:3" x14ac:dyDescent="0.25">
      <c r="A158" s="22">
        <v>1987</v>
      </c>
      <c r="B158" s="22" t="s">
        <v>133</v>
      </c>
      <c r="C158" s="117">
        <v>5.2499999999999998E-2</v>
      </c>
    </row>
    <row r="159" spans="1:3" x14ac:dyDescent="0.25">
      <c r="A159" s="22">
        <v>1988</v>
      </c>
      <c r="B159" s="22" t="s">
        <v>133</v>
      </c>
      <c r="C159" s="117">
        <v>0.1661</v>
      </c>
    </row>
    <row r="160" spans="1:3" x14ac:dyDescent="0.25">
      <c r="A160" s="22">
        <v>1989</v>
      </c>
      <c r="B160" s="22" t="s">
        <v>133</v>
      </c>
      <c r="C160" s="117">
        <v>0.31690000000000002</v>
      </c>
    </row>
    <row r="161" spans="1:3" x14ac:dyDescent="0.25">
      <c r="A161" s="22">
        <v>1990</v>
      </c>
      <c r="B161" s="22" t="s">
        <v>133</v>
      </c>
      <c r="C161" s="117">
        <v>-3.1E-2</v>
      </c>
    </row>
    <row r="162" spans="1:3" x14ac:dyDescent="0.25">
      <c r="A162" s="22">
        <v>1991</v>
      </c>
      <c r="B162" s="22" t="s">
        <v>133</v>
      </c>
      <c r="C162" s="117">
        <v>0.30470000000000003</v>
      </c>
    </row>
    <row r="163" spans="1:3" x14ac:dyDescent="0.25">
      <c r="A163" s="22">
        <v>1992</v>
      </c>
      <c r="B163" s="22" t="s">
        <v>133</v>
      </c>
      <c r="C163" s="117">
        <v>7.6200000000000004E-2</v>
      </c>
    </row>
    <row r="164" spans="1:3" x14ac:dyDescent="0.25">
      <c r="A164" s="22">
        <v>1993</v>
      </c>
      <c r="B164" s="22" t="s">
        <v>133</v>
      </c>
      <c r="C164" s="117">
        <v>0.1008</v>
      </c>
    </row>
    <row r="165" spans="1:3" x14ac:dyDescent="0.25">
      <c r="A165" s="22">
        <v>1994</v>
      </c>
      <c r="B165" s="22" t="s">
        <v>133</v>
      </c>
      <c r="C165" s="117">
        <v>1.32E-2</v>
      </c>
    </row>
    <row r="166" spans="1:3" x14ac:dyDescent="0.25">
      <c r="A166" s="22">
        <v>1995</v>
      </c>
      <c r="B166" s="22" t="s">
        <v>133</v>
      </c>
      <c r="C166" s="117">
        <v>0.37580000000000002</v>
      </c>
    </row>
    <row r="167" spans="1:3" x14ac:dyDescent="0.25">
      <c r="A167" s="22">
        <v>1996</v>
      </c>
      <c r="B167" s="22" t="s">
        <v>133</v>
      </c>
      <c r="C167" s="117">
        <v>0.2296</v>
      </c>
    </row>
    <row r="168" spans="1:3" x14ac:dyDescent="0.25">
      <c r="A168" s="22">
        <v>1997</v>
      </c>
      <c r="B168" s="22" t="s">
        <v>133</v>
      </c>
      <c r="C168" s="117">
        <v>0.33360000000000001</v>
      </c>
    </row>
    <row r="169" spans="1:3" x14ac:dyDescent="0.25">
      <c r="A169" s="22">
        <v>1998</v>
      </c>
      <c r="B169" s="22" t="s">
        <v>133</v>
      </c>
      <c r="C169" s="117">
        <v>0.2858</v>
      </c>
    </row>
    <row r="170" spans="1:3" x14ac:dyDescent="0.25">
      <c r="A170" s="22">
        <v>1999</v>
      </c>
      <c r="B170" s="22" t="s">
        <v>133</v>
      </c>
      <c r="C170" s="117">
        <v>0.2104</v>
      </c>
    </row>
    <row r="171" spans="1:3" x14ac:dyDescent="0.25">
      <c r="A171" s="22">
        <v>2000</v>
      </c>
      <c r="B171" s="22" t="s">
        <v>133</v>
      </c>
      <c r="C171" s="117">
        <v>-9.0999999999999998E-2</v>
      </c>
    </row>
    <row r="172" spans="1:3" x14ac:dyDescent="0.25">
      <c r="A172" s="22">
        <v>2001</v>
      </c>
      <c r="B172" s="22" t="s">
        <v>133</v>
      </c>
      <c r="C172" s="117">
        <v>-0.11890000000000001</v>
      </c>
    </row>
    <row r="173" spans="1:3" x14ac:dyDescent="0.25">
      <c r="A173" s="22">
        <v>2002</v>
      </c>
      <c r="B173" s="22" t="s">
        <v>133</v>
      </c>
      <c r="C173" s="117">
        <v>-0.221</v>
      </c>
    </row>
    <row r="174" spans="1:3" x14ac:dyDescent="0.25">
      <c r="A174" s="22">
        <v>2003</v>
      </c>
      <c r="B174" s="22" t="s">
        <v>133</v>
      </c>
      <c r="C174" s="117">
        <v>0.2868</v>
      </c>
    </row>
    <row r="175" spans="1:3" x14ac:dyDescent="0.25">
      <c r="A175" s="22">
        <v>2004</v>
      </c>
      <c r="B175" s="22" t="s">
        <v>133</v>
      </c>
      <c r="C175" s="117">
        <v>0.10879999999999999</v>
      </c>
    </row>
    <row r="176" spans="1:3" x14ac:dyDescent="0.25">
      <c r="A176" s="22">
        <v>2005</v>
      </c>
      <c r="B176" s="22" t="s">
        <v>133</v>
      </c>
      <c r="C176" s="117">
        <v>4.9099999999999998E-2</v>
      </c>
    </row>
    <row r="177" spans="1:3" x14ac:dyDescent="0.25">
      <c r="A177" s="22">
        <v>2006</v>
      </c>
      <c r="B177" s="22" t="s">
        <v>133</v>
      </c>
      <c r="C177" s="117">
        <v>0.15790000000000001</v>
      </c>
    </row>
    <row r="178" spans="1:3" x14ac:dyDescent="0.25">
      <c r="A178" s="22">
        <v>2007</v>
      </c>
      <c r="B178" s="22" t="s">
        <v>133</v>
      </c>
      <c r="C178" s="117">
        <v>5.4899999999999997E-2</v>
      </c>
    </row>
    <row r="179" spans="1:3" x14ac:dyDescent="0.25">
      <c r="A179" s="22">
        <v>2008</v>
      </c>
      <c r="B179" s="22" t="s">
        <v>133</v>
      </c>
      <c r="C179" s="117">
        <v>-0.37</v>
      </c>
    </row>
    <row r="180" spans="1:3" x14ac:dyDescent="0.25">
      <c r="A180" s="22">
        <v>2009</v>
      </c>
      <c r="B180" s="22" t="s">
        <v>133</v>
      </c>
      <c r="C180" s="117">
        <v>0.2646</v>
      </c>
    </row>
    <row r="181" spans="1:3" x14ac:dyDescent="0.25">
      <c r="A181" s="22">
        <v>2010</v>
      </c>
      <c r="B181" s="22" t="s">
        <v>133</v>
      </c>
      <c r="C181" s="117">
        <v>0.15060000000000001</v>
      </c>
    </row>
    <row r="182" spans="1:3" x14ac:dyDescent="0.25">
      <c r="A182" s="22">
        <v>2011</v>
      </c>
      <c r="B182" s="22" t="s">
        <v>133</v>
      </c>
      <c r="C182" s="117">
        <v>2.1100000000000001E-2</v>
      </c>
    </row>
    <row r="183" spans="1:3" x14ac:dyDescent="0.25">
      <c r="A183" s="22">
        <v>2012</v>
      </c>
      <c r="B183" s="22" t="s">
        <v>133</v>
      </c>
      <c r="C183" s="117">
        <v>0.16</v>
      </c>
    </row>
    <row r="184" spans="1:3" x14ac:dyDescent="0.25">
      <c r="A184" s="22">
        <v>2013</v>
      </c>
      <c r="B184" s="22" t="s">
        <v>133</v>
      </c>
      <c r="C184" s="117">
        <v>0.32390000000000002</v>
      </c>
    </row>
    <row r="185" spans="1:3" x14ac:dyDescent="0.25">
      <c r="A185" s="22">
        <v>2014</v>
      </c>
      <c r="B185" s="22" t="s">
        <v>133</v>
      </c>
      <c r="C185" s="117">
        <v>0.13689999999999999</v>
      </c>
    </row>
    <row r="186" spans="1:3" x14ac:dyDescent="0.25">
      <c r="A186" s="22">
        <v>2015</v>
      </c>
      <c r="B186" s="22" t="s">
        <v>133</v>
      </c>
      <c r="C186" s="117">
        <v>1.38E-2</v>
      </c>
    </row>
    <row r="187" spans="1:3" x14ac:dyDescent="0.25">
      <c r="A187" s="22">
        <v>2016</v>
      </c>
      <c r="B187" s="22" t="s">
        <v>133</v>
      </c>
      <c r="C187" s="117">
        <v>0.1196</v>
      </c>
    </row>
    <row r="188" spans="1:3" x14ac:dyDescent="0.25">
      <c r="A188" s="22">
        <v>2017</v>
      </c>
      <c r="B188" s="22" t="s">
        <v>133</v>
      </c>
      <c r="C188" s="117">
        <v>0.21829999999999999</v>
      </c>
    </row>
    <row r="189" spans="1:3" x14ac:dyDescent="0.25">
      <c r="A189" s="22">
        <v>2018</v>
      </c>
      <c r="B189" s="22" t="s">
        <v>133</v>
      </c>
      <c r="C189" s="117">
        <v>-4.3799999999999999E-2</v>
      </c>
    </row>
    <row r="190" spans="1:3" x14ac:dyDescent="0.25">
      <c r="A190" s="22">
        <v>2019</v>
      </c>
      <c r="B190" s="22" t="s">
        <v>133</v>
      </c>
      <c r="C190" s="117">
        <v>0.31489999999999996</v>
      </c>
    </row>
    <row r="191" spans="1:3" x14ac:dyDescent="0.25">
      <c r="A191" s="22">
        <v>2020</v>
      </c>
      <c r="B191" s="22" t="s">
        <v>133</v>
      </c>
      <c r="C191" s="117">
        <v>0.184</v>
      </c>
    </row>
    <row r="192" spans="1:3" x14ac:dyDescent="0.25">
      <c r="A192" s="22">
        <v>1926</v>
      </c>
      <c r="B192" s="22" t="s">
        <v>167</v>
      </c>
      <c r="C192" s="117">
        <v>7.7700000000000005E-2</v>
      </c>
    </row>
    <row r="193" spans="1:3" x14ac:dyDescent="0.25">
      <c r="A193" s="22">
        <v>1927</v>
      </c>
      <c r="B193" s="22" t="s">
        <v>167</v>
      </c>
      <c r="C193" s="117">
        <v>8.9300000000000004E-2</v>
      </c>
    </row>
    <row r="194" spans="1:3" x14ac:dyDescent="0.25">
      <c r="A194" s="22">
        <v>1928</v>
      </c>
      <c r="B194" s="22" t="s">
        <v>167</v>
      </c>
      <c r="C194" s="117">
        <v>1E-3</v>
      </c>
    </row>
    <row r="195" spans="1:3" x14ac:dyDescent="0.25">
      <c r="A195" s="22">
        <v>1929</v>
      </c>
      <c r="B195" s="22" t="s">
        <v>167</v>
      </c>
      <c r="C195" s="117">
        <v>3.4200000000000001E-2</v>
      </c>
    </row>
    <row r="196" spans="1:3" x14ac:dyDescent="0.25">
      <c r="A196" s="22">
        <v>1930</v>
      </c>
      <c r="B196" s="22" t="s">
        <v>167</v>
      </c>
      <c r="C196" s="117">
        <v>4.6600000000000003E-2</v>
      </c>
    </row>
    <row r="197" spans="1:3" x14ac:dyDescent="0.25">
      <c r="A197" s="22">
        <v>1931</v>
      </c>
      <c r="B197" s="22" t="s">
        <v>167</v>
      </c>
      <c r="C197" s="117">
        <v>-5.3100000000000001E-2</v>
      </c>
    </row>
    <row r="198" spans="1:3" x14ac:dyDescent="0.25">
      <c r="A198" s="22">
        <v>1932</v>
      </c>
      <c r="B198" s="22" t="s">
        <v>167</v>
      </c>
      <c r="C198" s="117">
        <v>0.16839999999999999</v>
      </c>
    </row>
    <row r="199" spans="1:3" x14ac:dyDescent="0.25">
      <c r="A199" s="22">
        <v>1933</v>
      </c>
      <c r="B199" s="22" t="s">
        <v>167</v>
      </c>
      <c r="C199" s="117">
        <v>-6.9999999999999999E-4</v>
      </c>
    </row>
    <row r="200" spans="1:3" x14ac:dyDescent="0.25">
      <c r="A200" s="22">
        <v>1934</v>
      </c>
      <c r="B200" s="22" t="s">
        <v>167</v>
      </c>
      <c r="C200" s="117">
        <v>0.1003</v>
      </c>
    </row>
    <row r="201" spans="1:3" x14ac:dyDescent="0.25">
      <c r="A201" s="22">
        <v>1935</v>
      </c>
      <c r="B201" s="22" t="s">
        <v>167</v>
      </c>
      <c r="C201" s="117">
        <v>4.9799999999999997E-2</v>
      </c>
    </row>
    <row r="202" spans="1:3" x14ac:dyDescent="0.25">
      <c r="A202" s="22">
        <v>1936</v>
      </c>
      <c r="B202" s="22" t="s">
        <v>167</v>
      </c>
      <c r="C202" s="117">
        <v>7.5200000000000003E-2</v>
      </c>
    </row>
    <row r="203" spans="1:3" x14ac:dyDescent="0.25">
      <c r="A203" s="22">
        <v>1937</v>
      </c>
      <c r="B203" s="22" t="s">
        <v>167</v>
      </c>
      <c r="C203" s="117">
        <v>2.3E-3</v>
      </c>
    </row>
    <row r="204" spans="1:3" x14ac:dyDescent="0.25">
      <c r="A204" s="22">
        <v>1938</v>
      </c>
      <c r="B204" s="22" t="s">
        <v>167</v>
      </c>
      <c r="C204" s="117">
        <v>5.5300000000000002E-2</v>
      </c>
    </row>
    <row r="205" spans="1:3" x14ac:dyDescent="0.25">
      <c r="A205" s="22">
        <v>1939</v>
      </c>
      <c r="B205" s="22" t="s">
        <v>167</v>
      </c>
      <c r="C205" s="117">
        <v>5.9400000000000001E-2</v>
      </c>
    </row>
    <row r="206" spans="1:3" x14ac:dyDescent="0.25">
      <c r="A206" s="22">
        <v>1940</v>
      </c>
      <c r="B206" s="22" t="s">
        <v>167</v>
      </c>
      <c r="C206" s="117">
        <v>6.0900000000000003E-2</v>
      </c>
    </row>
    <row r="207" spans="1:3" x14ac:dyDescent="0.25">
      <c r="A207" s="22">
        <v>1941</v>
      </c>
      <c r="B207" s="22" t="s">
        <v>167</v>
      </c>
      <c r="C207" s="117">
        <v>9.2999999999999992E-3</v>
      </c>
    </row>
    <row r="208" spans="1:3" x14ac:dyDescent="0.25">
      <c r="A208" s="22">
        <v>1942</v>
      </c>
      <c r="B208" s="22" t="s">
        <v>167</v>
      </c>
      <c r="C208" s="117">
        <v>3.2199999999999999E-2</v>
      </c>
    </row>
    <row r="209" spans="1:3" x14ac:dyDescent="0.25">
      <c r="A209" s="22">
        <v>1943</v>
      </c>
      <c r="B209" s="22" t="s">
        <v>167</v>
      </c>
      <c r="C209" s="117">
        <v>2.0799999999999999E-2</v>
      </c>
    </row>
    <row r="210" spans="1:3" x14ac:dyDescent="0.25">
      <c r="A210" s="22">
        <v>1944</v>
      </c>
      <c r="B210" s="22" t="s">
        <v>167</v>
      </c>
      <c r="C210" s="117">
        <v>2.81E-2</v>
      </c>
    </row>
    <row r="211" spans="1:3" x14ac:dyDescent="0.25">
      <c r="A211" s="22">
        <v>1945</v>
      </c>
      <c r="B211" s="22" t="s">
        <v>167</v>
      </c>
      <c r="C211" s="117">
        <v>0.10730000000000001</v>
      </c>
    </row>
    <row r="212" spans="1:3" x14ac:dyDescent="0.25">
      <c r="A212" s="22">
        <v>1946</v>
      </c>
      <c r="B212" s="22" t="s">
        <v>167</v>
      </c>
      <c r="C212" s="117">
        <v>-1E-3</v>
      </c>
    </row>
    <row r="213" spans="1:3" x14ac:dyDescent="0.25">
      <c r="A213" s="22">
        <v>1947</v>
      </c>
      <c r="B213" s="22" t="s">
        <v>167</v>
      </c>
      <c r="C213" s="117">
        <v>-2.6200000000000001E-2</v>
      </c>
    </row>
    <row r="214" spans="1:3" x14ac:dyDescent="0.25">
      <c r="A214" s="22">
        <v>1948</v>
      </c>
      <c r="B214" s="22" t="s">
        <v>167</v>
      </c>
      <c r="C214" s="117">
        <v>3.4000000000000002E-2</v>
      </c>
    </row>
    <row r="215" spans="1:3" x14ac:dyDescent="0.25">
      <c r="A215" s="22">
        <v>1949</v>
      </c>
      <c r="B215" s="22" t="s">
        <v>167</v>
      </c>
      <c r="C215" s="117">
        <v>6.4500000000000002E-2</v>
      </c>
    </row>
    <row r="216" spans="1:3" x14ac:dyDescent="0.25">
      <c r="A216" s="22">
        <v>1950</v>
      </c>
      <c r="B216" s="22" t="s">
        <v>167</v>
      </c>
      <c r="C216" s="117">
        <v>5.9999999999999995E-4</v>
      </c>
    </row>
    <row r="217" spans="1:3" x14ac:dyDescent="0.25">
      <c r="A217" s="22">
        <v>1951</v>
      </c>
      <c r="B217" s="22" t="s">
        <v>167</v>
      </c>
      <c r="C217" s="117">
        <v>-3.9300000000000002E-2</v>
      </c>
    </row>
    <row r="218" spans="1:3" x14ac:dyDescent="0.25">
      <c r="A218" s="22">
        <v>1952</v>
      </c>
      <c r="B218" s="22" t="s">
        <v>167</v>
      </c>
      <c r="C218" s="117">
        <v>1.1599999999999999E-2</v>
      </c>
    </row>
    <row r="219" spans="1:3" x14ac:dyDescent="0.25">
      <c r="A219" s="22">
        <v>1953</v>
      </c>
      <c r="B219" s="22" t="s">
        <v>167</v>
      </c>
      <c r="C219" s="117">
        <v>3.6400000000000002E-2</v>
      </c>
    </row>
    <row r="220" spans="1:3" x14ac:dyDescent="0.25">
      <c r="A220" s="22">
        <v>1954</v>
      </c>
      <c r="B220" s="22" t="s">
        <v>167</v>
      </c>
      <c r="C220" s="117">
        <v>7.1900000000000006E-2</v>
      </c>
    </row>
    <row r="221" spans="1:3" x14ac:dyDescent="0.25">
      <c r="A221" s="22">
        <v>1955</v>
      </c>
      <c r="B221" s="22" t="s">
        <v>167</v>
      </c>
      <c r="C221" s="117">
        <v>-1.29E-2</v>
      </c>
    </row>
    <row r="222" spans="1:3" x14ac:dyDescent="0.25">
      <c r="A222" s="22">
        <v>1956</v>
      </c>
      <c r="B222" s="22" t="s">
        <v>167</v>
      </c>
      <c r="C222" s="117">
        <v>-5.5899999999999998E-2</v>
      </c>
    </row>
    <row r="223" spans="1:3" x14ac:dyDescent="0.25">
      <c r="A223" s="22">
        <v>1957</v>
      </c>
      <c r="B223" s="22" t="s">
        <v>167</v>
      </c>
      <c r="C223" s="117">
        <v>7.46E-2</v>
      </c>
    </row>
    <row r="224" spans="1:3" x14ac:dyDescent="0.25">
      <c r="A224" s="22">
        <v>1958</v>
      </c>
      <c r="B224" s="22" t="s">
        <v>167</v>
      </c>
      <c r="C224" s="117">
        <v>-6.0900000000000003E-2</v>
      </c>
    </row>
    <row r="225" spans="1:3" x14ac:dyDescent="0.25">
      <c r="A225" s="22">
        <v>1959</v>
      </c>
      <c r="B225" s="22" t="s">
        <v>167</v>
      </c>
      <c r="C225" s="117">
        <v>-2.2599999999999999E-2</v>
      </c>
    </row>
    <row r="226" spans="1:3" x14ac:dyDescent="0.25">
      <c r="A226" s="22">
        <v>1960</v>
      </c>
      <c r="B226" s="22" t="s">
        <v>167</v>
      </c>
      <c r="C226" s="117">
        <v>0.13780000000000001</v>
      </c>
    </row>
    <row r="227" spans="1:3" x14ac:dyDescent="0.25">
      <c r="A227" s="22">
        <v>1961</v>
      </c>
      <c r="B227" s="22" t="s">
        <v>167</v>
      </c>
      <c r="C227" s="117">
        <v>9.7000000000000003E-3</v>
      </c>
    </row>
    <row r="228" spans="1:3" x14ac:dyDescent="0.25">
      <c r="A228" s="22">
        <v>1962</v>
      </c>
      <c r="B228" s="22" t="s">
        <v>167</v>
      </c>
      <c r="C228" s="117">
        <v>6.8900000000000003E-2</v>
      </c>
    </row>
    <row r="229" spans="1:3" x14ac:dyDescent="0.25">
      <c r="A229" s="22">
        <v>1963</v>
      </c>
      <c r="B229" s="22" t="s">
        <v>167</v>
      </c>
      <c r="C229" s="117">
        <v>1.21E-2</v>
      </c>
    </row>
    <row r="230" spans="1:3" x14ac:dyDescent="0.25">
      <c r="A230" s="22">
        <v>1964</v>
      </c>
      <c r="B230" s="22" t="s">
        <v>167</v>
      </c>
      <c r="C230" s="117">
        <v>3.5099999999999999E-2</v>
      </c>
    </row>
    <row r="231" spans="1:3" x14ac:dyDescent="0.25">
      <c r="A231" s="22">
        <v>1965</v>
      </c>
      <c r="B231" s="22" t="s">
        <v>167</v>
      </c>
      <c r="C231" s="117">
        <v>7.1000000000000004E-3</v>
      </c>
    </row>
    <row r="232" spans="1:3" x14ac:dyDescent="0.25">
      <c r="A232" s="22">
        <v>1966</v>
      </c>
      <c r="B232" s="22" t="s">
        <v>167</v>
      </c>
      <c r="C232" s="117">
        <v>3.6499999999999998E-2</v>
      </c>
    </row>
    <row r="233" spans="1:3" x14ac:dyDescent="0.25">
      <c r="A233" s="22">
        <v>1967</v>
      </c>
      <c r="B233" s="22" t="s">
        <v>167</v>
      </c>
      <c r="C233" s="117">
        <v>-9.1800000000000007E-2</v>
      </c>
    </row>
    <row r="234" spans="1:3" x14ac:dyDescent="0.25">
      <c r="A234" s="22">
        <v>1968</v>
      </c>
      <c r="B234" s="22" t="s">
        <v>167</v>
      </c>
      <c r="C234" s="117">
        <v>-2.5999999999999999E-3</v>
      </c>
    </row>
    <row r="235" spans="1:3" x14ac:dyDescent="0.25">
      <c r="A235" s="22">
        <v>1969</v>
      </c>
      <c r="B235" s="22" t="s">
        <v>167</v>
      </c>
      <c r="C235" s="117">
        <v>-5.0700000000000002E-2</v>
      </c>
    </row>
    <row r="236" spans="1:3" x14ac:dyDescent="0.25">
      <c r="A236" s="22">
        <v>1970</v>
      </c>
      <c r="B236" s="22" t="s">
        <v>167</v>
      </c>
      <c r="C236" s="117">
        <v>0.1211</v>
      </c>
    </row>
    <row r="237" spans="1:3" x14ac:dyDescent="0.25">
      <c r="A237" s="22">
        <v>1971</v>
      </c>
      <c r="B237" s="22" t="s">
        <v>167</v>
      </c>
      <c r="C237" s="117">
        <v>0.1323</v>
      </c>
    </row>
    <row r="238" spans="1:3" x14ac:dyDescent="0.25">
      <c r="A238" s="22">
        <v>1972</v>
      </c>
      <c r="B238" s="22" t="s">
        <v>167</v>
      </c>
      <c r="C238" s="117">
        <v>5.6899999999999999E-2</v>
      </c>
    </row>
    <row r="239" spans="1:3" x14ac:dyDescent="0.25">
      <c r="A239" s="22">
        <v>1973</v>
      </c>
      <c r="B239" s="22" t="s">
        <v>167</v>
      </c>
      <c r="C239" s="117">
        <v>-1.11E-2</v>
      </c>
    </row>
    <row r="240" spans="1:3" x14ac:dyDescent="0.25">
      <c r="A240" s="22">
        <v>1974</v>
      </c>
      <c r="B240" s="22" t="s">
        <v>167</v>
      </c>
      <c r="C240" s="117">
        <v>4.3499999999999997E-2</v>
      </c>
    </row>
    <row r="241" spans="1:3" x14ac:dyDescent="0.25">
      <c r="A241" s="22">
        <v>1975</v>
      </c>
      <c r="B241" s="22" t="s">
        <v>167</v>
      </c>
      <c r="C241" s="117">
        <v>9.1999999999999998E-2</v>
      </c>
    </row>
    <row r="242" spans="1:3" x14ac:dyDescent="0.25">
      <c r="A242" s="22">
        <v>1976</v>
      </c>
      <c r="B242" s="22" t="s">
        <v>167</v>
      </c>
      <c r="C242" s="117">
        <v>0.16750000000000001</v>
      </c>
    </row>
    <row r="243" spans="1:3" x14ac:dyDescent="0.25">
      <c r="A243" s="22">
        <v>1977</v>
      </c>
      <c r="B243" s="22" t="s">
        <v>167</v>
      </c>
      <c r="C243" s="117">
        <v>-6.8999999999999999E-3</v>
      </c>
    </row>
    <row r="244" spans="1:3" x14ac:dyDescent="0.25">
      <c r="A244" s="22">
        <v>1978</v>
      </c>
      <c r="B244" s="22" t="s">
        <v>167</v>
      </c>
      <c r="C244" s="117">
        <v>-1.18E-2</v>
      </c>
    </row>
    <row r="245" spans="1:3" x14ac:dyDescent="0.25">
      <c r="A245" s="22">
        <v>1979</v>
      </c>
      <c r="B245" s="22" t="s">
        <v>167</v>
      </c>
      <c r="C245" s="117">
        <v>-1.23E-2</v>
      </c>
    </row>
    <row r="246" spans="1:3" x14ac:dyDescent="0.25">
      <c r="A246" s="22">
        <v>1980</v>
      </c>
      <c r="B246" s="22" t="s">
        <v>167</v>
      </c>
      <c r="C246" s="117">
        <v>-3.95E-2</v>
      </c>
    </row>
    <row r="247" spans="1:3" x14ac:dyDescent="0.25">
      <c r="A247" s="22">
        <v>1981</v>
      </c>
      <c r="B247" s="22" t="s">
        <v>167</v>
      </c>
      <c r="C247" s="117">
        <v>1.8599999999999998E-2</v>
      </c>
    </row>
    <row r="248" spans="1:3" x14ac:dyDescent="0.25">
      <c r="A248" s="22">
        <v>1982</v>
      </c>
      <c r="B248" s="22" t="s">
        <v>167</v>
      </c>
      <c r="C248" s="117">
        <v>0.40360000000000001</v>
      </c>
    </row>
    <row r="249" spans="1:3" x14ac:dyDescent="0.25">
      <c r="A249" s="22">
        <v>1983</v>
      </c>
      <c r="B249" s="22" t="s">
        <v>167</v>
      </c>
      <c r="C249" s="117">
        <v>6.4999999999999997E-3</v>
      </c>
    </row>
    <row r="250" spans="1:3" x14ac:dyDescent="0.25">
      <c r="A250" s="22">
        <v>1984</v>
      </c>
      <c r="B250" s="22" t="s">
        <v>167</v>
      </c>
      <c r="C250" s="117">
        <v>0.15479999999999999</v>
      </c>
    </row>
    <row r="251" spans="1:3" x14ac:dyDescent="0.25">
      <c r="A251" s="22">
        <v>1985</v>
      </c>
      <c r="B251" s="22" t="s">
        <v>167</v>
      </c>
      <c r="C251" s="117">
        <v>0.30969999999999998</v>
      </c>
    </row>
    <row r="252" spans="1:3" x14ac:dyDescent="0.25">
      <c r="A252" s="22">
        <v>1986</v>
      </c>
      <c r="B252" s="22" t="s">
        <v>167</v>
      </c>
      <c r="C252" s="117">
        <v>0.24529999999999999</v>
      </c>
    </row>
    <row r="253" spans="1:3" x14ac:dyDescent="0.25">
      <c r="A253" s="22">
        <v>1987</v>
      </c>
      <c r="B253" s="22" t="s">
        <v>167</v>
      </c>
      <c r="C253" s="117">
        <v>-2.7099999999999999E-2</v>
      </c>
    </row>
    <row r="254" spans="1:3" x14ac:dyDescent="0.25">
      <c r="A254" s="22">
        <v>1988</v>
      </c>
      <c r="B254" s="22" t="s">
        <v>167</v>
      </c>
      <c r="C254" s="117">
        <v>9.6699999999999994E-2</v>
      </c>
    </row>
    <row r="255" spans="1:3" x14ac:dyDescent="0.25">
      <c r="A255" s="22">
        <v>1989</v>
      </c>
      <c r="B255" s="22" t="s">
        <v>167</v>
      </c>
      <c r="C255" s="117">
        <v>0.18110000000000001</v>
      </c>
    </row>
    <row r="256" spans="1:3" x14ac:dyDescent="0.25">
      <c r="A256" s="22">
        <v>1990</v>
      </c>
      <c r="B256" s="22" t="s">
        <v>167</v>
      </c>
      <c r="C256" s="117">
        <v>6.1800000000000001E-2</v>
      </c>
    </row>
    <row r="257" spans="1:3" x14ac:dyDescent="0.25">
      <c r="A257" s="22">
        <v>1991</v>
      </c>
      <c r="B257" s="22" t="s">
        <v>167</v>
      </c>
      <c r="C257" s="117">
        <v>0.193</v>
      </c>
    </row>
    <row r="258" spans="1:3" x14ac:dyDescent="0.25">
      <c r="A258" s="22">
        <v>1992</v>
      </c>
      <c r="B258" s="22" t="s">
        <v>167</v>
      </c>
      <c r="C258" s="117">
        <v>8.0500000000000002E-2</v>
      </c>
    </row>
    <row r="259" spans="1:3" x14ac:dyDescent="0.25">
      <c r="A259" s="22">
        <v>1993</v>
      </c>
      <c r="B259" s="22" t="s">
        <v>167</v>
      </c>
      <c r="C259" s="117">
        <v>0.18240000000000001</v>
      </c>
    </row>
    <row r="260" spans="1:3" x14ac:dyDescent="0.25">
      <c r="A260" s="22">
        <v>1994</v>
      </c>
      <c r="B260" s="22" t="s">
        <v>167</v>
      </c>
      <c r="C260" s="117">
        <v>-7.7700000000000005E-2</v>
      </c>
    </row>
    <row r="261" spans="1:3" x14ac:dyDescent="0.25">
      <c r="A261" s="22">
        <v>1995</v>
      </c>
      <c r="B261" s="22" t="s">
        <v>167</v>
      </c>
      <c r="C261" s="117">
        <v>0.31669999999999998</v>
      </c>
    </row>
    <row r="262" spans="1:3" x14ac:dyDescent="0.25">
      <c r="A262" s="22">
        <v>1996</v>
      </c>
      <c r="B262" s="22" t="s">
        <v>167</v>
      </c>
      <c r="C262" s="117">
        <v>-9.2999999999999992E-3</v>
      </c>
    </row>
    <row r="263" spans="1:3" x14ac:dyDescent="0.25">
      <c r="A263" s="22">
        <v>1997</v>
      </c>
      <c r="B263" s="22" t="s">
        <v>167</v>
      </c>
      <c r="C263" s="117">
        <v>0.1585</v>
      </c>
    </row>
    <row r="264" spans="1:3" x14ac:dyDescent="0.25">
      <c r="A264" s="22">
        <v>1998</v>
      </c>
      <c r="B264" s="22" t="s">
        <v>167</v>
      </c>
      <c r="C264" s="117">
        <v>0.13059999999999999</v>
      </c>
    </row>
    <row r="265" spans="1:3" x14ac:dyDescent="0.25">
      <c r="A265" s="22">
        <v>1999</v>
      </c>
      <c r="B265" s="22" t="s">
        <v>167</v>
      </c>
      <c r="C265" s="117">
        <v>-8.9599999999999999E-2</v>
      </c>
    </row>
    <row r="266" spans="1:3" x14ac:dyDescent="0.25">
      <c r="A266" s="22">
        <v>2000</v>
      </c>
      <c r="B266" s="22" t="s">
        <v>167</v>
      </c>
      <c r="C266" s="117">
        <v>0.21479999999999999</v>
      </c>
    </row>
    <row r="267" spans="1:3" x14ac:dyDescent="0.25">
      <c r="A267" s="22">
        <v>2001</v>
      </c>
      <c r="B267" s="22" t="s">
        <v>167</v>
      </c>
      <c r="C267" s="117">
        <v>3.6999999999999998E-2</v>
      </c>
    </row>
    <row r="268" spans="1:3" x14ac:dyDescent="0.25">
      <c r="A268" s="22">
        <v>2002</v>
      </c>
      <c r="B268" s="22" t="s">
        <v>167</v>
      </c>
      <c r="C268" s="117">
        <v>0.1784</v>
      </c>
    </row>
    <row r="269" spans="1:3" x14ac:dyDescent="0.25">
      <c r="A269" s="22">
        <v>2003</v>
      </c>
      <c r="B269" s="22" t="s">
        <v>167</v>
      </c>
      <c r="C269" s="117">
        <v>1.4500000000000001E-2</v>
      </c>
    </row>
    <row r="270" spans="1:3" x14ac:dyDescent="0.25">
      <c r="A270" s="22">
        <v>2004</v>
      </c>
      <c r="B270" s="22" t="s">
        <v>167</v>
      </c>
      <c r="C270" s="117">
        <v>8.5099999999999995E-2</v>
      </c>
    </row>
    <row r="271" spans="1:3" x14ac:dyDescent="0.25">
      <c r="A271" s="22">
        <v>2005</v>
      </c>
      <c r="B271" s="22" t="s">
        <v>167</v>
      </c>
      <c r="C271" s="117">
        <v>7.8100000000000003E-2</v>
      </c>
    </row>
    <row r="272" spans="1:3" x14ac:dyDescent="0.25">
      <c r="A272" s="22">
        <v>2006</v>
      </c>
      <c r="B272" s="22" t="s">
        <v>167</v>
      </c>
      <c r="C272" s="117">
        <v>1.1900000000000001E-2</v>
      </c>
    </row>
    <row r="273" spans="1:3" x14ac:dyDescent="0.25">
      <c r="A273" s="22">
        <v>2007</v>
      </c>
      <c r="B273" s="22" t="s">
        <v>167</v>
      </c>
      <c r="C273" s="117">
        <v>9.8799999999999999E-2</v>
      </c>
    </row>
    <row r="274" spans="1:3" x14ac:dyDescent="0.25">
      <c r="A274" s="22">
        <v>2008</v>
      </c>
      <c r="B274" s="22" t="s">
        <v>167</v>
      </c>
      <c r="C274" s="117">
        <v>0.25869999999999999</v>
      </c>
    </row>
    <row r="275" spans="1:3" x14ac:dyDescent="0.25">
      <c r="A275" s="22">
        <v>2009</v>
      </c>
      <c r="B275" s="22" t="s">
        <v>167</v>
      </c>
      <c r="C275" s="117">
        <v>-0.14899999999999999</v>
      </c>
    </row>
    <row r="276" spans="1:3" x14ac:dyDescent="0.25">
      <c r="A276" s="22">
        <v>2010</v>
      </c>
      <c r="B276" s="22" t="s">
        <v>167</v>
      </c>
      <c r="C276" s="117">
        <v>0.1014</v>
      </c>
    </row>
    <row r="277" spans="1:3" x14ac:dyDescent="0.25">
      <c r="A277" s="22">
        <v>2011</v>
      </c>
      <c r="B277" s="22" t="s">
        <v>167</v>
      </c>
      <c r="C277" s="117">
        <v>0.27100000000000002</v>
      </c>
    </row>
    <row r="278" spans="1:3" x14ac:dyDescent="0.25">
      <c r="A278" s="22">
        <v>2012</v>
      </c>
      <c r="B278" s="22" t="s">
        <v>167</v>
      </c>
      <c r="C278" s="117">
        <v>3.4299999999999997E-2</v>
      </c>
    </row>
    <row r="279" spans="1:3" x14ac:dyDescent="0.25">
      <c r="A279" s="22">
        <v>2013</v>
      </c>
      <c r="B279" s="22" t="s">
        <v>167</v>
      </c>
      <c r="C279" s="117">
        <v>-0.1278</v>
      </c>
    </row>
    <row r="280" spans="1:3" x14ac:dyDescent="0.25">
      <c r="A280" s="22">
        <v>2014</v>
      </c>
      <c r="B280" s="22" t="s">
        <v>167</v>
      </c>
      <c r="C280" s="117">
        <v>0.24709999999999999</v>
      </c>
    </row>
    <row r="281" spans="1:3" x14ac:dyDescent="0.25">
      <c r="A281" s="22">
        <v>2015</v>
      </c>
      <c r="B281" s="22" t="s">
        <v>167</v>
      </c>
      <c r="C281" s="117">
        <v>-6.4999999999999997E-3</v>
      </c>
    </row>
    <row r="282" spans="1:3" x14ac:dyDescent="0.25">
      <c r="A282" s="22">
        <v>2016</v>
      </c>
      <c r="B282" s="22" t="s">
        <v>167</v>
      </c>
      <c r="C282" s="117">
        <v>-1.7500000000000002E-2</v>
      </c>
    </row>
    <row r="283" spans="1:3" x14ac:dyDescent="0.25">
      <c r="A283" s="22">
        <v>2017</v>
      </c>
      <c r="B283" s="22" t="s">
        <v>167</v>
      </c>
      <c r="C283" s="117">
        <v>6.2399999999999997E-2</v>
      </c>
    </row>
    <row r="284" spans="1:3" x14ac:dyDescent="0.25">
      <c r="A284" s="22">
        <v>2018</v>
      </c>
      <c r="B284" s="22" t="s">
        <v>167</v>
      </c>
      <c r="C284" s="117">
        <v>-5.7000000000000002E-3</v>
      </c>
    </row>
    <row r="285" spans="1:3" x14ac:dyDescent="0.25">
      <c r="A285" s="22">
        <v>2019</v>
      </c>
      <c r="B285" s="22" t="s">
        <v>167</v>
      </c>
      <c r="C285" s="117">
        <v>0.1216</v>
      </c>
    </row>
    <row r="286" spans="1:3" x14ac:dyDescent="0.25">
      <c r="A286" s="22">
        <v>2020</v>
      </c>
      <c r="B286" s="22" t="s">
        <v>167</v>
      </c>
      <c r="C286" s="117">
        <v>0.154</v>
      </c>
    </row>
    <row r="287" spans="1:3" x14ac:dyDescent="0.25">
      <c r="A287" s="22">
        <v>1926</v>
      </c>
      <c r="B287" s="22" t="s">
        <v>96</v>
      </c>
      <c r="C287" s="117">
        <v>3.27E-2</v>
      </c>
    </row>
    <row r="288" spans="1:3" x14ac:dyDescent="0.25">
      <c r="A288" s="22">
        <v>1927</v>
      </c>
      <c r="B288" s="22" t="s">
        <v>96</v>
      </c>
      <c r="C288" s="117">
        <v>3.1199999999999999E-2</v>
      </c>
    </row>
    <row r="289" spans="1:3" x14ac:dyDescent="0.25">
      <c r="A289" s="22">
        <v>1928</v>
      </c>
      <c r="B289" s="22" t="s">
        <v>96</v>
      </c>
      <c r="C289" s="117">
        <v>3.56E-2</v>
      </c>
    </row>
    <row r="290" spans="1:3" x14ac:dyDescent="0.25">
      <c r="A290" s="22">
        <v>1929</v>
      </c>
      <c r="B290" s="22" t="s">
        <v>96</v>
      </c>
      <c r="C290" s="117">
        <v>4.7500000000000001E-2</v>
      </c>
    </row>
    <row r="291" spans="1:3" x14ac:dyDescent="0.25">
      <c r="A291" s="22">
        <v>1930</v>
      </c>
      <c r="B291" s="22" t="s">
        <v>96</v>
      </c>
      <c r="C291" s="117">
        <v>2.41E-2</v>
      </c>
    </row>
    <row r="292" spans="1:3" x14ac:dyDescent="0.25">
      <c r="A292" s="22">
        <v>1931</v>
      </c>
      <c r="B292" s="22" t="s">
        <v>96</v>
      </c>
      <c r="C292" s="117">
        <v>1.0699999999999999E-2</v>
      </c>
    </row>
    <row r="293" spans="1:3" x14ac:dyDescent="0.25">
      <c r="A293" s="22">
        <v>1932</v>
      </c>
      <c r="B293" s="22" t="s">
        <v>96</v>
      </c>
      <c r="C293" s="117">
        <v>9.5999999999999992E-3</v>
      </c>
    </row>
    <row r="294" spans="1:3" x14ac:dyDescent="0.25">
      <c r="A294" s="22">
        <v>1933</v>
      </c>
      <c r="B294" s="22" t="s">
        <v>96</v>
      </c>
      <c r="C294" s="117">
        <v>3.0000000000000001E-3</v>
      </c>
    </row>
    <row r="295" spans="1:3" x14ac:dyDescent="0.25">
      <c r="A295" s="22">
        <v>1934</v>
      </c>
      <c r="B295" s="22" t="s">
        <v>96</v>
      </c>
      <c r="C295" s="117">
        <v>1.6000000000000001E-3</v>
      </c>
    </row>
    <row r="296" spans="1:3" x14ac:dyDescent="0.25">
      <c r="A296" s="22">
        <v>1935</v>
      </c>
      <c r="B296" s="22" t="s">
        <v>96</v>
      </c>
      <c r="C296" s="117">
        <v>1.6999999999999999E-3</v>
      </c>
    </row>
    <row r="297" spans="1:3" x14ac:dyDescent="0.25">
      <c r="A297" s="22">
        <v>1936</v>
      </c>
      <c r="B297" s="22" t="s">
        <v>96</v>
      </c>
      <c r="C297" s="117">
        <v>1.8E-3</v>
      </c>
    </row>
    <row r="298" spans="1:3" x14ac:dyDescent="0.25">
      <c r="A298" s="22">
        <v>1937</v>
      </c>
      <c r="B298" s="22" t="s">
        <v>96</v>
      </c>
      <c r="C298" s="117">
        <v>3.0999999999999999E-3</v>
      </c>
    </row>
    <row r="299" spans="1:3" x14ac:dyDescent="0.25">
      <c r="A299" s="22">
        <v>1938</v>
      </c>
      <c r="B299" s="22" t="s">
        <v>96</v>
      </c>
      <c r="C299" s="117">
        <v>-2.0000000000000001E-4</v>
      </c>
    </row>
    <row r="300" spans="1:3" x14ac:dyDescent="0.25">
      <c r="A300" s="22">
        <v>1939</v>
      </c>
      <c r="B300" s="22" t="s">
        <v>96</v>
      </c>
      <c r="C300" s="117">
        <v>2.0000000000000001E-4</v>
      </c>
    </row>
    <row r="301" spans="1:3" x14ac:dyDescent="0.25">
      <c r="A301" s="22">
        <v>1940</v>
      </c>
      <c r="B301" s="22" t="s">
        <v>96</v>
      </c>
      <c r="C301" s="117">
        <v>0</v>
      </c>
    </row>
    <row r="302" spans="1:3" x14ac:dyDescent="0.25">
      <c r="A302" s="22">
        <v>1941</v>
      </c>
      <c r="B302" s="22" t="s">
        <v>96</v>
      </c>
      <c r="C302" s="117">
        <v>5.9999999999999995E-4</v>
      </c>
    </row>
    <row r="303" spans="1:3" x14ac:dyDescent="0.25">
      <c r="A303" s="22">
        <v>1942</v>
      </c>
      <c r="B303" s="22" t="s">
        <v>96</v>
      </c>
      <c r="C303" s="117">
        <v>2.7000000000000001E-3</v>
      </c>
    </row>
    <row r="304" spans="1:3" x14ac:dyDescent="0.25">
      <c r="A304" s="22">
        <v>1943</v>
      </c>
      <c r="B304" s="22" t="s">
        <v>96</v>
      </c>
      <c r="C304" s="117">
        <v>3.5000000000000001E-3</v>
      </c>
    </row>
    <row r="305" spans="1:3" x14ac:dyDescent="0.25">
      <c r="A305" s="22">
        <v>1944</v>
      </c>
      <c r="B305" s="22" t="s">
        <v>96</v>
      </c>
      <c r="C305" s="117">
        <v>3.3E-3</v>
      </c>
    </row>
    <row r="306" spans="1:3" x14ac:dyDescent="0.25">
      <c r="A306" s="22">
        <v>1945</v>
      </c>
      <c r="B306" s="22" t="s">
        <v>96</v>
      </c>
      <c r="C306" s="117">
        <v>3.3E-3</v>
      </c>
    </row>
    <row r="307" spans="1:3" x14ac:dyDescent="0.25">
      <c r="A307" s="22">
        <v>1946</v>
      </c>
      <c r="B307" s="22" t="s">
        <v>96</v>
      </c>
      <c r="C307" s="117">
        <v>3.5000000000000001E-3</v>
      </c>
    </row>
    <row r="308" spans="1:3" x14ac:dyDescent="0.25">
      <c r="A308" s="22">
        <v>1947</v>
      </c>
      <c r="B308" s="22" t="s">
        <v>96</v>
      </c>
      <c r="C308" s="117">
        <v>5.0000000000000001E-3</v>
      </c>
    </row>
    <row r="309" spans="1:3" x14ac:dyDescent="0.25">
      <c r="A309" s="22">
        <v>1948</v>
      </c>
      <c r="B309" s="22" t="s">
        <v>96</v>
      </c>
      <c r="C309" s="117">
        <v>8.0999999999999996E-3</v>
      </c>
    </row>
    <row r="310" spans="1:3" x14ac:dyDescent="0.25">
      <c r="A310" s="22">
        <v>1949</v>
      </c>
      <c r="B310" s="22" t="s">
        <v>96</v>
      </c>
      <c r="C310" s="117">
        <v>1.0999999999999999E-2</v>
      </c>
    </row>
    <row r="311" spans="1:3" x14ac:dyDescent="0.25">
      <c r="A311" s="22">
        <v>1950</v>
      </c>
      <c r="B311" s="22" t="s">
        <v>96</v>
      </c>
      <c r="C311" s="117">
        <v>1.2E-2</v>
      </c>
    </row>
    <row r="312" spans="1:3" x14ac:dyDescent="0.25">
      <c r="A312" s="22">
        <v>1951</v>
      </c>
      <c r="B312" s="22" t="s">
        <v>96</v>
      </c>
      <c r="C312" s="117">
        <v>1.49E-2</v>
      </c>
    </row>
    <row r="313" spans="1:3" x14ac:dyDescent="0.25">
      <c r="A313" s="22">
        <v>1952</v>
      </c>
      <c r="B313" s="22" t="s">
        <v>96</v>
      </c>
      <c r="C313" s="117">
        <v>1.66E-2</v>
      </c>
    </row>
    <row r="314" spans="1:3" x14ac:dyDescent="0.25">
      <c r="A314" s="22">
        <v>1953</v>
      </c>
      <c r="B314" s="22" t="s">
        <v>96</v>
      </c>
      <c r="C314" s="117">
        <v>1.8200000000000001E-2</v>
      </c>
    </row>
    <row r="315" spans="1:3" x14ac:dyDescent="0.25">
      <c r="A315" s="22">
        <v>1954</v>
      </c>
      <c r="B315" s="22" t="s">
        <v>96</v>
      </c>
      <c r="C315" s="117">
        <v>8.6E-3</v>
      </c>
    </row>
    <row r="316" spans="1:3" x14ac:dyDescent="0.25">
      <c r="A316" s="22">
        <v>1955</v>
      </c>
      <c r="B316" s="22" t="s">
        <v>96</v>
      </c>
      <c r="C316" s="117">
        <v>1.5699999999999999E-2</v>
      </c>
    </row>
    <row r="317" spans="1:3" x14ac:dyDescent="0.25">
      <c r="A317" s="22">
        <v>1956</v>
      </c>
      <c r="B317" s="22" t="s">
        <v>96</v>
      </c>
      <c r="C317" s="117">
        <v>2.46E-2</v>
      </c>
    </row>
    <row r="318" spans="1:3" x14ac:dyDescent="0.25">
      <c r="A318" s="22">
        <v>1957</v>
      </c>
      <c r="B318" s="22" t="s">
        <v>96</v>
      </c>
      <c r="C318" s="117">
        <v>3.1399999999999997E-2</v>
      </c>
    </row>
    <row r="319" spans="1:3" x14ac:dyDescent="0.25">
      <c r="A319" s="22">
        <v>1958</v>
      </c>
      <c r="B319" s="22" t="s">
        <v>96</v>
      </c>
      <c r="C319" s="117">
        <v>1.54E-2</v>
      </c>
    </row>
    <row r="320" spans="1:3" x14ac:dyDescent="0.25">
      <c r="A320" s="22">
        <v>1959</v>
      </c>
      <c r="B320" s="22" t="s">
        <v>96</v>
      </c>
      <c r="C320" s="117">
        <v>2.9499999999999998E-2</v>
      </c>
    </row>
    <row r="321" spans="1:3" x14ac:dyDescent="0.25">
      <c r="A321" s="22">
        <v>1960</v>
      </c>
      <c r="B321" s="22" t="s">
        <v>96</v>
      </c>
      <c r="C321" s="117">
        <v>2.6599999999999999E-2</v>
      </c>
    </row>
    <row r="322" spans="1:3" x14ac:dyDescent="0.25">
      <c r="A322" s="22">
        <v>1961</v>
      </c>
      <c r="B322" s="22" t="s">
        <v>96</v>
      </c>
      <c r="C322" s="117">
        <v>2.1299999999999999E-2</v>
      </c>
    </row>
    <row r="323" spans="1:3" x14ac:dyDescent="0.25">
      <c r="A323" s="22">
        <v>1962</v>
      </c>
      <c r="B323" s="22" t="s">
        <v>96</v>
      </c>
      <c r="C323" s="117">
        <v>2.7300000000000001E-2</v>
      </c>
    </row>
    <row r="324" spans="1:3" x14ac:dyDescent="0.25">
      <c r="A324" s="22">
        <v>1963</v>
      </c>
      <c r="B324" s="22" t="s">
        <v>96</v>
      </c>
      <c r="C324" s="117">
        <v>3.1199999999999999E-2</v>
      </c>
    </row>
    <row r="325" spans="1:3" x14ac:dyDescent="0.25">
      <c r="A325" s="22">
        <v>1964</v>
      </c>
      <c r="B325" s="22" t="s">
        <v>96</v>
      </c>
      <c r="C325" s="117">
        <v>3.5400000000000001E-2</v>
      </c>
    </row>
    <row r="326" spans="1:3" x14ac:dyDescent="0.25">
      <c r="A326" s="22">
        <v>1965</v>
      </c>
      <c r="B326" s="22" t="s">
        <v>96</v>
      </c>
      <c r="C326" s="117">
        <v>3.9300000000000002E-2</v>
      </c>
    </row>
    <row r="327" spans="1:3" x14ac:dyDescent="0.25">
      <c r="A327" s="22">
        <v>1966</v>
      </c>
      <c r="B327" s="22" t="s">
        <v>96</v>
      </c>
      <c r="C327" s="117">
        <v>4.7600000000000003E-2</v>
      </c>
    </row>
    <row r="328" spans="1:3" x14ac:dyDescent="0.25">
      <c r="A328" s="22">
        <v>1967</v>
      </c>
      <c r="B328" s="22" t="s">
        <v>96</v>
      </c>
      <c r="C328" s="117">
        <v>4.2099999999999999E-2</v>
      </c>
    </row>
    <row r="329" spans="1:3" x14ac:dyDescent="0.25">
      <c r="A329" s="22">
        <v>1968</v>
      </c>
      <c r="B329" s="22" t="s">
        <v>96</v>
      </c>
      <c r="C329" s="117">
        <v>5.21E-2</v>
      </c>
    </row>
    <row r="330" spans="1:3" x14ac:dyDescent="0.25">
      <c r="A330" s="22">
        <v>1969</v>
      </c>
      <c r="B330" s="22" t="s">
        <v>96</v>
      </c>
      <c r="C330" s="117">
        <v>6.5799999999999997E-2</v>
      </c>
    </row>
    <row r="331" spans="1:3" x14ac:dyDescent="0.25">
      <c r="A331" s="22">
        <v>1970</v>
      </c>
      <c r="B331" s="22" t="s">
        <v>96</v>
      </c>
      <c r="C331" s="117">
        <v>6.5199999999999994E-2</v>
      </c>
    </row>
    <row r="332" spans="1:3" x14ac:dyDescent="0.25">
      <c r="A332" s="22">
        <v>1971</v>
      </c>
      <c r="B332" s="22" t="s">
        <v>96</v>
      </c>
      <c r="C332" s="117">
        <v>4.3900000000000002E-2</v>
      </c>
    </row>
    <row r="333" spans="1:3" x14ac:dyDescent="0.25">
      <c r="A333" s="22">
        <v>1972</v>
      </c>
      <c r="B333" s="22" t="s">
        <v>96</v>
      </c>
      <c r="C333" s="117">
        <v>3.8399999999999997E-2</v>
      </c>
    </row>
    <row r="334" spans="1:3" x14ac:dyDescent="0.25">
      <c r="A334" s="22">
        <v>1973</v>
      </c>
      <c r="B334" s="22" t="s">
        <v>96</v>
      </c>
      <c r="C334" s="117">
        <v>6.93E-2</v>
      </c>
    </row>
    <row r="335" spans="1:3" x14ac:dyDescent="0.25">
      <c r="A335" s="22">
        <v>1974</v>
      </c>
      <c r="B335" s="22" t="s">
        <v>96</v>
      </c>
      <c r="C335" s="117">
        <v>0.08</v>
      </c>
    </row>
    <row r="336" spans="1:3" x14ac:dyDescent="0.25">
      <c r="A336" s="22">
        <v>1975</v>
      </c>
      <c r="B336" s="22" t="s">
        <v>96</v>
      </c>
      <c r="C336" s="117">
        <v>5.8000000000000003E-2</v>
      </c>
    </row>
    <row r="337" spans="1:3" x14ac:dyDescent="0.25">
      <c r="A337" s="22">
        <v>1976</v>
      </c>
      <c r="B337" s="22" t="s">
        <v>96</v>
      </c>
      <c r="C337" s="117">
        <v>5.0799999999999998E-2</v>
      </c>
    </row>
    <row r="338" spans="1:3" x14ac:dyDescent="0.25">
      <c r="A338" s="22">
        <v>1977</v>
      </c>
      <c r="B338" s="22" t="s">
        <v>96</v>
      </c>
      <c r="C338" s="117">
        <v>5.1200000000000002E-2</v>
      </c>
    </row>
    <row r="339" spans="1:3" x14ac:dyDescent="0.25">
      <c r="A339" s="22">
        <v>1978</v>
      </c>
      <c r="B339" s="22" t="s">
        <v>96</v>
      </c>
      <c r="C339" s="117">
        <v>7.1800000000000003E-2</v>
      </c>
    </row>
    <row r="340" spans="1:3" x14ac:dyDescent="0.25">
      <c r="A340" s="22">
        <v>1979</v>
      </c>
      <c r="B340" s="22" t="s">
        <v>96</v>
      </c>
      <c r="C340" s="117">
        <v>0.1038</v>
      </c>
    </row>
    <row r="341" spans="1:3" x14ac:dyDescent="0.25">
      <c r="A341" s="22">
        <v>1980</v>
      </c>
      <c r="B341" s="22" t="s">
        <v>96</v>
      </c>
      <c r="C341" s="117">
        <v>0.1124</v>
      </c>
    </row>
    <row r="342" spans="1:3" x14ac:dyDescent="0.25">
      <c r="A342" s="22">
        <v>1981</v>
      </c>
      <c r="B342" s="22" t="s">
        <v>96</v>
      </c>
      <c r="C342" s="117">
        <v>0.14710000000000001</v>
      </c>
    </row>
    <row r="343" spans="1:3" x14ac:dyDescent="0.25">
      <c r="A343" s="22">
        <v>1982</v>
      </c>
      <c r="B343" s="22" t="s">
        <v>96</v>
      </c>
      <c r="C343" s="117">
        <v>0.10539999999999999</v>
      </c>
    </row>
    <row r="344" spans="1:3" x14ac:dyDescent="0.25">
      <c r="A344" s="22">
        <v>1983</v>
      </c>
      <c r="B344" s="22" t="s">
        <v>96</v>
      </c>
      <c r="C344" s="117">
        <v>8.7999999999999995E-2</v>
      </c>
    </row>
    <row r="345" spans="1:3" x14ac:dyDescent="0.25">
      <c r="A345" s="22">
        <v>1984</v>
      </c>
      <c r="B345" s="22" t="s">
        <v>96</v>
      </c>
      <c r="C345" s="117">
        <v>9.8500000000000004E-2</v>
      </c>
    </row>
    <row r="346" spans="1:3" x14ac:dyDescent="0.25">
      <c r="A346" s="22">
        <v>1985</v>
      </c>
      <c r="B346" s="22" t="s">
        <v>96</v>
      </c>
      <c r="C346" s="117">
        <v>7.7200000000000005E-2</v>
      </c>
    </row>
    <row r="347" spans="1:3" x14ac:dyDescent="0.25">
      <c r="A347" s="22">
        <v>1986</v>
      </c>
      <c r="B347" s="22" t="s">
        <v>96</v>
      </c>
      <c r="C347" s="117">
        <v>6.1600000000000002E-2</v>
      </c>
    </row>
    <row r="348" spans="1:3" x14ac:dyDescent="0.25">
      <c r="A348" s="22">
        <v>1987</v>
      </c>
      <c r="B348" s="22" t="s">
        <v>96</v>
      </c>
      <c r="C348" s="117">
        <v>5.4699999999999999E-2</v>
      </c>
    </row>
    <row r="349" spans="1:3" x14ac:dyDescent="0.25">
      <c r="A349" s="22">
        <v>1988</v>
      </c>
      <c r="B349" s="22" t="s">
        <v>96</v>
      </c>
      <c r="C349" s="117">
        <v>6.3500000000000001E-2</v>
      </c>
    </row>
    <row r="350" spans="1:3" x14ac:dyDescent="0.25">
      <c r="A350" s="22">
        <v>1989</v>
      </c>
      <c r="B350" s="22" t="s">
        <v>96</v>
      </c>
      <c r="C350" s="117">
        <v>8.3699999999999997E-2</v>
      </c>
    </row>
    <row r="351" spans="1:3" x14ac:dyDescent="0.25">
      <c r="A351" s="22">
        <v>1990</v>
      </c>
      <c r="B351" s="22" t="s">
        <v>96</v>
      </c>
      <c r="C351" s="117">
        <v>7.8100000000000003E-2</v>
      </c>
    </row>
    <row r="352" spans="1:3" x14ac:dyDescent="0.25">
      <c r="A352" s="22">
        <v>1991</v>
      </c>
      <c r="B352" s="22" t="s">
        <v>96</v>
      </c>
      <c r="C352" s="117">
        <v>5.6000000000000001E-2</v>
      </c>
    </row>
    <row r="353" spans="1:4" x14ac:dyDescent="0.25">
      <c r="A353" s="22">
        <v>1992</v>
      </c>
      <c r="B353" s="22" t="s">
        <v>96</v>
      </c>
      <c r="C353" s="117">
        <v>3.5099999999999999E-2</v>
      </c>
    </row>
    <row r="354" spans="1:4" x14ac:dyDescent="0.25">
      <c r="A354" s="22">
        <v>1993</v>
      </c>
      <c r="B354" s="22" t="s">
        <v>96</v>
      </c>
      <c r="C354" s="117">
        <v>2.9000000000000001E-2</v>
      </c>
    </row>
    <row r="355" spans="1:4" x14ac:dyDescent="0.25">
      <c r="A355" s="22">
        <v>1994</v>
      </c>
      <c r="B355" s="22" t="s">
        <v>96</v>
      </c>
      <c r="C355" s="117">
        <v>3.9E-2</v>
      </c>
    </row>
    <row r="356" spans="1:4" x14ac:dyDescent="0.25">
      <c r="A356" s="22">
        <v>1995</v>
      </c>
      <c r="B356" s="22" t="s">
        <v>96</v>
      </c>
      <c r="C356" s="117">
        <v>5.6000000000000001E-2</v>
      </c>
    </row>
    <row r="357" spans="1:4" x14ac:dyDescent="0.25">
      <c r="A357" s="22">
        <v>1996</v>
      </c>
      <c r="B357" s="22" t="s">
        <v>96</v>
      </c>
      <c r="C357" s="117">
        <v>5.21E-2</v>
      </c>
    </row>
    <row r="358" spans="1:4" x14ac:dyDescent="0.25">
      <c r="A358" s="22">
        <v>1997</v>
      </c>
      <c r="B358" s="22" t="s">
        <v>96</v>
      </c>
      <c r="C358" s="117">
        <v>5.2600000000000001E-2</v>
      </c>
    </row>
    <row r="359" spans="1:4" x14ac:dyDescent="0.25">
      <c r="A359" s="22">
        <v>1998</v>
      </c>
      <c r="B359" s="22" t="s">
        <v>96</v>
      </c>
      <c r="C359" s="117">
        <v>4.8599999999999997E-2</v>
      </c>
    </row>
    <row r="360" spans="1:4" x14ac:dyDescent="0.25">
      <c r="A360" s="22">
        <v>1999</v>
      </c>
      <c r="B360" s="22" t="s">
        <v>96</v>
      </c>
      <c r="C360" s="117">
        <v>4.6800000000000001E-2</v>
      </c>
    </row>
    <row r="361" spans="1:4" x14ac:dyDescent="0.25">
      <c r="A361" s="22">
        <v>2000</v>
      </c>
      <c r="B361" s="22" t="s">
        <v>96</v>
      </c>
      <c r="C361" s="117">
        <v>5.8900000000000001E-2</v>
      </c>
    </row>
    <row r="362" spans="1:4" x14ac:dyDescent="0.25">
      <c r="A362" s="22">
        <v>2001</v>
      </c>
      <c r="B362" s="22" t="s">
        <v>96</v>
      </c>
      <c r="C362" s="117">
        <v>3.8300000000000001E-2</v>
      </c>
    </row>
    <row r="363" spans="1:4" x14ac:dyDescent="0.25">
      <c r="A363" s="22">
        <v>2002</v>
      </c>
      <c r="B363" s="22" t="s">
        <v>96</v>
      </c>
      <c r="C363" s="117">
        <v>1.6500000000000001E-2</v>
      </c>
    </row>
    <row r="364" spans="1:4" x14ac:dyDescent="0.25">
      <c r="A364" s="22">
        <v>2003</v>
      </c>
      <c r="B364" s="22" t="s">
        <v>96</v>
      </c>
      <c r="C364" s="117">
        <v>1.0200000000000001E-2</v>
      </c>
    </row>
    <row r="365" spans="1:4" x14ac:dyDescent="0.25">
      <c r="A365" s="22">
        <v>2004</v>
      </c>
      <c r="B365" s="22" t="s">
        <v>96</v>
      </c>
      <c r="C365" s="117">
        <v>1.2E-2</v>
      </c>
      <c r="D365" s="28"/>
    </row>
    <row r="366" spans="1:4" x14ac:dyDescent="0.25">
      <c r="A366" s="22">
        <v>2005</v>
      </c>
      <c r="B366" s="22" t="s">
        <v>96</v>
      </c>
      <c r="C366" s="117">
        <v>2.98E-2</v>
      </c>
      <c r="D366" s="28"/>
    </row>
    <row r="367" spans="1:4" x14ac:dyDescent="0.25">
      <c r="A367" s="22">
        <v>2006</v>
      </c>
      <c r="B367" s="22" t="s">
        <v>96</v>
      </c>
      <c r="C367" s="117">
        <v>4.8000000000000001E-2</v>
      </c>
      <c r="D367" s="28"/>
    </row>
    <row r="368" spans="1:4" x14ac:dyDescent="0.25">
      <c r="A368" s="22">
        <v>2007</v>
      </c>
      <c r="B368" s="22" t="s">
        <v>96</v>
      </c>
      <c r="C368" s="117">
        <v>4.6600000000000003E-2</v>
      </c>
      <c r="D368" s="28"/>
    </row>
    <row r="369" spans="1:3" x14ac:dyDescent="0.25">
      <c r="A369" s="22">
        <v>2008</v>
      </c>
      <c r="B369" s="22" t="s">
        <v>96</v>
      </c>
      <c r="C369" s="117">
        <v>1.6E-2</v>
      </c>
    </row>
    <row r="370" spans="1:3" x14ac:dyDescent="0.25">
      <c r="A370" s="22">
        <v>2009</v>
      </c>
      <c r="B370" s="22" t="s">
        <v>96</v>
      </c>
      <c r="C370" s="117">
        <v>1E-3</v>
      </c>
    </row>
    <row r="371" spans="1:3" x14ac:dyDescent="0.25">
      <c r="A371" s="22">
        <v>2010</v>
      </c>
      <c r="B371" s="22" t="s">
        <v>96</v>
      </c>
      <c r="C371" s="117">
        <v>1.1999999999999999E-3</v>
      </c>
    </row>
    <row r="372" spans="1:3" x14ac:dyDescent="0.25">
      <c r="A372" s="22">
        <v>2011</v>
      </c>
      <c r="B372" s="22" t="s">
        <v>96</v>
      </c>
      <c r="C372" s="117">
        <v>4.0000000000000002E-4</v>
      </c>
    </row>
    <row r="373" spans="1:3" x14ac:dyDescent="0.25">
      <c r="A373" s="22">
        <v>2012</v>
      </c>
      <c r="B373" s="22" t="s">
        <v>96</v>
      </c>
      <c r="C373" s="117">
        <v>5.9999999999999995E-4</v>
      </c>
    </row>
    <row r="374" spans="1:3" x14ac:dyDescent="0.25">
      <c r="A374" s="22">
        <v>2013</v>
      </c>
      <c r="B374" s="22" t="s">
        <v>96</v>
      </c>
      <c r="C374" s="117">
        <v>2.0000000000000001E-4</v>
      </c>
    </row>
    <row r="375" spans="1:3" x14ac:dyDescent="0.25">
      <c r="A375" s="22">
        <v>2014</v>
      </c>
      <c r="B375" s="22" t="s">
        <v>96</v>
      </c>
      <c r="C375" s="117">
        <v>2.0000000000000001E-4</v>
      </c>
    </row>
    <row r="376" spans="1:3" x14ac:dyDescent="0.25">
      <c r="A376" s="22">
        <v>2015</v>
      </c>
      <c r="B376" s="22" t="s">
        <v>96</v>
      </c>
      <c r="C376" s="117">
        <v>2.0000000000000001E-4</v>
      </c>
    </row>
    <row r="377" spans="1:3" x14ac:dyDescent="0.25">
      <c r="A377" s="22">
        <v>2016</v>
      </c>
      <c r="B377" s="22" t="s">
        <v>96</v>
      </c>
      <c r="C377" s="117">
        <v>2E-3</v>
      </c>
    </row>
    <row r="378" spans="1:3" x14ac:dyDescent="0.25">
      <c r="A378" s="22">
        <v>2017</v>
      </c>
      <c r="B378" s="22" t="s">
        <v>96</v>
      </c>
      <c r="C378" s="117">
        <v>8.0000000000000002E-3</v>
      </c>
    </row>
    <row r="379" spans="1:3" x14ac:dyDescent="0.25">
      <c r="A379" s="22">
        <v>2018</v>
      </c>
      <c r="B379" s="22" t="s">
        <v>96</v>
      </c>
      <c r="C379" s="117">
        <v>1.8100000000000002E-2</v>
      </c>
    </row>
    <row r="380" spans="1:3" x14ac:dyDescent="0.25">
      <c r="A380" s="22">
        <v>2019</v>
      </c>
      <c r="B380" s="22" t="s">
        <v>96</v>
      </c>
      <c r="C380" s="117">
        <v>2.1400000000000002E-2</v>
      </c>
    </row>
    <row r="381" spans="1:3" x14ac:dyDescent="0.25">
      <c r="A381" s="22">
        <v>2020</v>
      </c>
      <c r="B381" s="22" t="s">
        <v>96</v>
      </c>
      <c r="C381" s="117">
        <v>4.4000000000000003E-3</v>
      </c>
    </row>
  </sheetData>
  <sortState ref="A2:C381">
    <sortCondition ref="B2:B381"/>
    <sortCondition ref="A2:A38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workbookViewId="0">
      <selection activeCell="B3" sqref="B3"/>
    </sheetView>
  </sheetViews>
  <sheetFormatPr defaultRowHeight="15" x14ac:dyDescent="0.25"/>
  <cols>
    <col min="1" max="1" width="21" customWidth="1"/>
    <col min="2" max="2" width="17.28515625" bestFit="1" customWidth="1"/>
  </cols>
  <sheetData>
    <row r="3" spans="1:2" x14ac:dyDescent="0.25">
      <c r="A3" s="94" t="s">
        <v>99</v>
      </c>
      <c r="B3" t="s">
        <v>101</v>
      </c>
    </row>
    <row r="4" spans="1:2" x14ac:dyDescent="0.25">
      <c r="A4" s="95" t="s">
        <v>97</v>
      </c>
      <c r="B4" s="96">
        <v>2.9326315789473676E-2</v>
      </c>
    </row>
    <row r="5" spans="1:2" x14ac:dyDescent="0.25">
      <c r="A5" s="95" t="s">
        <v>133</v>
      </c>
      <c r="B5" s="96">
        <v>0.12157473684210528</v>
      </c>
    </row>
    <row r="6" spans="1:2" x14ac:dyDescent="0.25">
      <c r="A6" s="95" t="s">
        <v>167</v>
      </c>
      <c r="B6" s="96">
        <v>6.0332631578947353E-2</v>
      </c>
    </row>
    <row r="7" spans="1:2" x14ac:dyDescent="0.25">
      <c r="A7" s="95" t="s">
        <v>96</v>
      </c>
      <c r="B7" s="96">
        <v>3.3378947368421043E-2</v>
      </c>
    </row>
    <row r="8" spans="1:2" x14ac:dyDescent="0.25">
      <c r="A8" s="95" t="s">
        <v>100</v>
      </c>
      <c r="B8" s="96">
        <v>6.1153157894736847E-2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 sqref="B1"/>
    </sheetView>
  </sheetViews>
  <sheetFormatPr defaultRowHeight="15" x14ac:dyDescent="0.25"/>
  <cols>
    <col min="1" max="1" width="21" customWidth="1"/>
    <col min="2" max="2" width="17.28515625" bestFit="1" customWidth="1"/>
  </cols>
  <sheetData>
    <row r="1" spans="1:2" x14ac:dyDescent="0.25">
      <c r="A1" s="94" t="s">
        <v>99</v>
      </c>
      <c r="B1" t="s">
        <v>101</v>
      </c>
    </row>
    <row r="2" spans="1:2" x14ac:dyDescent="0.25">
      <c r="A2" s="95" t="s">
        <v>97</v>
      </c>
      <c r="B2" s="96">
        <v>2.9326315789473676E-2</v>
      </c>
    </row>
    <row r="3" spans="1:2" x14ac:dyDescent="0.25">
      <c r="A3" s="95" t="s">
        <v>133</v>
      </c>
      <c r="B3" s="96">
        <v>0.12157473684210528</v>
      </c>
    </row>
    <row r="4" spans="1:2" x14ac:dyDescent="0.25">
      <c r="A4" s="95" t="s">
        <v>167</v>
      </c>
      <c r="B4" s="96">
        <v>6.0332631578947353E-2</v>
      </c>
    </row>
    <row r="5" spans="1:2" x14ac:dyDescent="0.25">
      <c r="A5" s="95" t="s">
        <v>96</v>
      </c>
      <c r="B5" s="96">
        <v>3.3378947368421043E-2</v>
      </c>
    </row>
    <row r="6" spans="1:2" x14ac:dyDescent="0.25">
      <c r="A6" s="95" t="s">
        <v>100</v>
      </c>
      <c r="B6" s="96">
        <v>6.1153157894736847E-2</v>
      </c>
    </row>
  </sheetData>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24"/>
  <sheetViews>
    <sheetView workbookViewId="0"/>
  </sheetViews>
  <sheetFormatPr defaultColWidth="9.140625" defaultRowHeight="15.75" x14ac:dyDescent="0.25"/>
  <cols>
    <col min="1" max="1" width="4.7109375" style="85" customWidth="1"/>
    <col min="2" max="19" width="14.7109375" style="16" customWidth="1"/>
    <col min="20" max="64" width="10.7109375" style="16" customWidth="1"/>
    <col min="65" max="16384" width="9.140625" style="16"/>
  </cols>
  <sheetData>
    <row r="1" spans="1:19" ht="16.5" thickBot="1" x14ac:dyDescent="0.3"/>
    <row r="2" spans="1:19" ht="21.75" thickBot="1" x14ac:dyDescent="0.4">
      <c r="B2" s="82" t="s">
        <v>141</v>
      </c>
      <c r="C2" s="83"/>
      <c r="D2" s="19"/>
      <c r="E2" s="19"/>
      <c r="F2" s="19"/>
      <c r="G2" s="19"/>
      <c r="H2" s="19"/>
      <c r="I2" s="19"/>
      <c r="J2" s="19"/>
      <c r="K2" s="19"/>
      <c r="L2" s="19"/>
      <c r="M2" s="19"/>
      <c r="N2" s="19"/>
      <c r="O2" s="19"/>
      <c r="P2" s="19"/>
      <c r="Q2" s="19"/>
      <c r="R2" s="19"/>
      <c r="S2" s="19"/>
    </row>
    <row r="4" spans="1:19" ht="78.75" customHeight="1" x14ac:dyDescent="0.25">
      <c r="B4" s="135" t="s">
        <v>199</v>
      </c>
      <c r="C4" s="135"/>
      <c r="D4" s="135"/>
      <c r="E4" s="135"/>
      <c r="F4" s="135"/>
      <c r="G4" s="135"/>
      <c r="H4" s="135"/>
      <c r="I4" s="135"/>
      <c r="J4" s="135"/>
      <c r="K4" s="135"/>
    </row>
    <row r="6" spans="1:19" ht="15.75" customHeight="1" x14ac:dyDescent="0.25">
      <c r="A6" s="86" t="s">
        <v>39</v>
      </c>
      <c r="B6" s="135" t="s">
        <v>142</v>
      </c>
      <c r="C6" s="135"/>
      <c r="D6" s="135"/>
      <c r="E6" s="135"/>
      <c r="F6" s="135"/>
      <c r="G6" s="135"/>
      <c r="H6" s="135"/>
      <c r="I6" s="135"/>
      <c r="J6" s="135"/>
      <c r="K6" s="135"/>
    </row>
    <row r="7" spans="1:19" x14ac:dyDescent="0.25">
      <c r="A7" s="86"/>
    </row>
    <row r="8" spans="1:19" x14ac:dyDescent="0.25">
      <c r="A8" s="86" t="s">
        <v>50</v>
      </c>
      <c r="B8" s="136" t="s">
        <v>143</v>
      </c>
      <c r="C8" s="136"/>
      <c r="D8" s="136"/>
      <c r="E8" s="136"/>
      <c r="F8" s="136"/>
      <c r="G8" s="136"/>
      <c r="H8" s="136"/>
      <c r="I8" s="136"/>
      <c r="J8" s="136"/>
      <c r="K8" s="136"/>
    </row>
    <row r="9" spans="1:19" x14ac:dyDescent="0.25">
      <c r="A9" s="86"/>
    </row>
    <row r="10" spans="1:19" x14ac:dyDescent="0.25">
      <c r="A10" s="86" t="s">
        <v>51</v>
      </c>
      <c r="B10" s="136" t="s">
        <v>144</v>
      </c>
      <c r="C10" s="136"/>
      <c r="D10" s="136"/>
      <c r="E10" s="136"/>
      <c r="F10" s="136"/>
      <c r="G10" s="136"/>
      <c r="H10" s="136"/>
      <c r="I10" s="136"/>
      <c r="J10" s="136"/>
      <c r="K10" s="136"/>
    </row>
    <row r="11" spans="1:19" s="22" customFormat="1" x14ac:dyDescent="0.25">
      <c r="A11" s="86"/>
      <c r="B11" s="25"/>
      <c r="C11" s="25"/>
      <c r="D11" s="25"/>
      <c r="E11" s="25"/>
      <c r="F11" s="25"/>
      <c r="G11" s="25"/>
      <c r="H11" s="25"/>
      <c r="I11" s="25"/>
      <c r="J11" s="25"/>
      <c r="K11" s="25"/>
    </row>
    <row r="12" spans="1:19" s="22" customFormat="1" x14ac:dyDescent="0.25">
      <c r="A12" s="86" t="s">
        <v>52</v>
      </c>
      <c r="B12" s="25" t="s">
        <v>145</v>
      </c>
      <c r="C12" s="25"/>
      <c r="D12" s="25"/>
      <c r="E12" s="25"/>
      <c r="F12" s="25"/>
      <c r="G12" s="25"/>
      <c r="H12" s="25"/>
      <c r="I12" s="25"/>
      <c r="J12" s="25"/>
      <c r="K12" s="25"/>
    </row>
    <row r="13" spans="1:19" x14ac:dyDescent="0.25">
      <c r="A13" s="86"/>
    </row>
    <row r="14" spans="1:19" x14ac:dyDescent="0.25">
      <c r="A14" s="86" t="s">
        <v>55</v>
      </c>
      <c r="B14" s="136" t="s">
        <v>53</v>
      </c>
      <c r="C14" s="136"/>
      <c r="D14" s="136"/>
      <c r="E14" s="136"/>
      <c r="F14" s="136"/>
      <c r="G14" s="136"/>
      <c r="H14" s="136"/>
      <c r="I14" s="136"/>
      <c r="J14" s="136"/>
      <c r="K14" s="136"/>
    </row>
    <row r="15" spans="1:19" x14ac:dyDescent="0.25">
      <c r="A15" s="86"/>
    </row>
    <row r="16" spans="1:19" x14ac:dyDescent="0.25">
      <c r="A16" s="86"/>
    </row>
    <row r="17" spans="1:1" x14ac:dyDescent="0.25">
      <c r="A17" s="86"/>
    </row>
    <row r="18" spans="1:1" x14ac:dyDescent="0.25">
      <c r="A18" s="86"/>
    </row>
    <row r="19" spans="1:1" x14ac:dyDescent="0.25">
      <c r="A19" s="86"/>
    </row>
    <row r="20" spans="1:1" x14ac:dyDescent="0.25">
      <c r="A20" s="86"/>
    </row>
    <row r="21" spans="1:1" x14ac:dyDescent="0.25">
      <c r="A21" s="86"/>
    </row>
    <row r="22" spans="1:1" x14ac:dyDescent="0.25">
      <c r="A22" s="86"/>
    </row>
    <row r="23" spans="1:1" x14ac:dyDescent="0.25">
      <c r="A23" s="86"/>
    </row>
    <row r="24" spans="1:1" x14ac:dyDescent="0.25">
      <c r="A24" s="86"/>
    </row>
  </sheetData>
  <mergeCells count="5">
    <mergeCell ref="B6:K6"/>
    <mergeCell ref="B8:K8"/>
    <mergeCell ref="B10:K10"/>
    <mergeCell ref="B14:K14"/>
    <mergeCell ref="B4:K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D155"/>
  <sheetViews>
    <sheetView zoomScale="96" zoomScaleNormal="96" workbookViewId="0"/>
  </sheetViews>
  <sheetFormatPr defaultColWidth="9.140625" defaultRowHeight="15.75" x14ac:dyDescent="0.25"/>
  <cols>
    <col min="1" max="1" width="4.7109375" style="48" customWidth="1"/>
    <col min="2" max="6" width="14.7109375" style="16" customWidth="1"/>
    <col min="7" max="7" width="4.7109375" style="16" customWidth="1"/>
    <col min="8" max="11" width="14.7109375" style="16" customWidth="1"/>
    <col min="12" max="12" width="12.140625" style="16" customWidth="1"/>
    <col min="13" max="25" width="14.7109375" style="16" customWidth="1"/>
    <col min="26" max="64" width="10.7109375" style="16" customWidth="1"/>
    <col min="65" max="16384" width="9.140625" style="16"/>
  </cols>
  <sheetData>
    <row r="1" spans="1:30" ht="16.5" thickBot="1" x14ac:dyDescent="0.3"/>
    <row r="2" spans="1:30" ht="21.75" thickBot="1" x14ac:dyDescent="0.4">
      <c r="A2" s="49"/>
      <c r="B2" s="80" t="s">
        <v>6</v>
      </c>
      <c r="C2" s="84"/>
      <c r="D2" s="20"/>
      <c r="E2" s="20"/>
      <c r="F2" s="20"/>
      <c r="G2" s="20"/>
      <c r="H2" s="20"/>
      <c r="I2" s="20"/>
      <c r="J2" s="22"/>
      <c r="K2" s="22"/>
      <c r="L2" s="22"/>
      <c r="M2" s="22"/>
      <c r="N2" s="22"/>
      <c r="O2" s="22"/>
      <c r="P2" s="22"/>
      <c r="Q2" s="22"/>
      <c r="R2" s="22"/>
      <c r="S2" s="22"/>
      <c r="T2" s="22"/>
      <c r="U2" s="22"/>
      <c r="V2" s="22"/>
      <c r="W2" s="22"/>
      <c r="X2" s="22"/>
      <c r="Y2" s="22"/>
      <c r="Z2" s="22"/>
      <c r="AA2" s="22"/>
      <c r="AB2" s="22"/>
      <c r="AC2" s="22"/>
      <c r="AD2" s="22"/>
    </row>
    <row r="3" spans="1:30" s="22" customFormat="1" ht="21" x14ac:dyDescent="0.35">
      <c r="A3" s="49"/>
      <c r="B3" s="21"/>
      <c r="C3" s="20"/>
      <c r="D3" s="20"/>
      <c r="E3" s="20"/>
      <c r="F3" s="20"/>
      <c r="G3" s="20"/>
      <c r="H3" s="20"/>
      <c r="I3" s="20"/>
    </row>
    <row r="4" spans="1:30" s="22" customFormat="1" ht="15.75" customHeight="1" x14ac:dyDescent="0.35">
      <c r="A4" s="49"/>
      <c r="B4" s="21"/>
      <c r="C4" s="142" t="s">
        <v>197</v>
      </c>
      <c r="D4" s="142"/>
      <c r="E4" s="142"/>
      <c r="F4" s="142"/>
      <c r="G4" s="20"/>
      <c r="H4" s="142" t="s">
        <v>42</v>
      </c>
      <c r="I4" s="142"/>
      <c r="J4" s="142"/>
      <c r="K4" s="142"/>
      <c r="M4" s="140" t="s">
        <v>45</v>
      </c>
      <c r="N4" s="140"/>
      <c r="O4" s="140" t="s">
        <v>48</v>
      </c>
      <c r="P4" s="140"/>
    </row>
    <row r="5" spans="1:30" ht="63" x14ac:dyDescent="0.25">
      <c r="A5" s="48" t="s">
        <v>39</v>
      </c>
      <c r="C5" s="27" t="s">
        <v>43</v>
      </c>
      <c r="D5" s="27" t="s">
        <v>44</v>
      </c>
      <c r="E5" s="27" t="s">
        <v>40</v>
      </c>
      <c r="F5" s="27" t="s">
        <v>41</v>
      </c>
      <c r="H5" s="27" t="s">
        <v>43</v>
      </c>
      <c r="I5" s="27" t="s">
        <v>44</v>
      </c>
      <c r="J5" s="27" t="s">
        <v>40</v>
      </c>
      <c r="K5" s="27" t="s">
        <v>41</v>
      </c>
      <c r="M5" s="27" t="s">
        <v>46</v>
      </c>
      <c r="N5" s="27" t="s">
        <v>47</v>
      </c>
      <c r="O5" s="27" t="s">
        <v>46</v>
      </c>
      <c r="P5" s="27" t="s">
        <v>47</v>
      </c>
    </row>
    <row r="6" spans="1:30" x14ac:dyDescent="0.25">
      <c r="B6" s="22">
        <v>1930</v>
      </c>
      <c r="C6" s="50"/>
      <c r="D6" s="51"/>
      <c r="E6" s="52"/>
      <c r="F6" s="52"/>
      <c r="H6" s="50"/>
      <c r="I6" s="51"/>
      <c r="J6" s="52"/>
      <c r="K6" s="52"/>
      <c r="M6" s="52"/>
      <c r="N6" s="52"/>
      <c r="O6" s="52"/>
      <c r="P6" s="52"/>
    </row>
    <row r="7" spans="1:30" x14ac:dyDescent="0.25">
      <c r="B7" s="22">
        <v>1931</v>
      </c>
      <c r="C7" s="50"/>
      <c r="D7" s="51"/>
      <c r="E7" s="52"/>
      <c r="F7" s="52"/>
      <c r="H7" s="50"/>
      <c r="I7" s="51"/>
      <c r="J7" s="52"/>
      <c r="K7" s="52"/>
      <c r="M7" s="53"/>
      <c r="N7" s="53"/>
      <c r="O7" s="52"/>
      <c r="P7" s="52"/>
    </row>
    <row r="8" spans="1:30" x14ac:dyDescent="0.25">
      <c r="B8" s="22">
        <v>1932</v>
      </c>
      <c r="C8" s="50"/>
      <c r="D8" s="51"/>
      <c r="E8" s="52"/>
      <c r="F8" s="52"/>
      <c r="H8" s="50"/>
      <c r="I8" s="51"/>
      <c r="J8" s="52"/>
      <c r="K8" s="52"/>
      <c r="M8" s="53"/>
      <c r="N8" s="53"/>
      <c r="O8" s="52"/>
      <c r="P8" s="52"/>
    </row>
    <row r="9" spans="1:30" x14ac:dyDescent="0.25">
      <c r="B9" s="22">
        <v>1933</v>
      </c>
      <c r="C9" s="50"/>
      <c r="D9" s="51"/>
      <c r="E9" s="52"/>
      <c r="F9" s="52"/>
      <c r="H9" s="50"/>
      <c r="I9" s="51"/>
      <c r="J9" s="52"/>
      <c r="K9" s="52"/>
      <c r="M9" s="53"/>
      <c r="N9" s="53"/>
      <c r="O9" s="52"/>
      <c r="P9" s="52"/>
    </row>
    <row r="10" spans="1:30" x14ac:dyDescent="0.25">
      <c r="B10" s="22">
        <v>1934</v>
      </c>
      <c r="C10" s="50"/>
      <c r="D10" s="51"/>
      <c r="E10" s="52"/>
      <c r="F10" s="52"/>
      <c r="H10" s="50"/>
      <c r="I10" s="51"/>
      <c r="J10" s="52"/>
      <c r="K10" s="52"/>
      <c r="M10" s="53"/>
      <c r="N10" s="53"/>
      <c r="O10" s="52"/>
      <c r="P10" s="52"/>
    </row>
    <row r="11" spans="1:30" x14ac:dyDescent="0.25">
      <c r="B11" s="22">
        <v>1935</v>
      </c>
      <c r="C11" s="50"/>
      <c r="D11" s="51"/>
      <c r="E11" s="51"/>
      <c r="F11" s="51"/>
      <c r="H11" s="50"/>
      <c r="I11" s="51"/>
      <c r="J11" s="51"/>
      <c r="K11" s="51"/>
      <c r="M11" s="53"/>
      <c r="N11" s="53"/>
      <c r="O11" s="53"/>
      <c r="P11" s="53"/>
    </row>
    <row r="12" spans="1:30" x14ac:dyDescent="0.25">
      <c r="B12" s="22">
        <v>1936</v>
      </c>
      <c r="C12" s="50"/>
      <c r="D12" s="51"/>
      <c r="E12" s="51"/>
      <c r="F12" s="51"/>
      <c r="H12" s="50"/>
      <c r="I12" s="51"/>
      <c r="J12" s="51"/>
      <c r="K12" s="51"/>
      <c r="M12" s="53"/>
      <c r="N12" s="53"/>
      <c r="O12" s="53"/>
      <c r="P12" s="53"/>
    </row>
    <row r="13" spans="1:30" x14ac:dyDescent="0.25">
      <c r="B13" s="22">
        <v>1937</v>
      </c>
      <c r="C13" s="50"/>
      <c r="D13" s="51"/>
      <c r="E13" s="51"/>
      <c r="F13" s="51"/>
      <c r="H13" s="50"/>
      <c r="I13" s="51"/>
      <c r="J13" s="51"/>
      <c r="K13" s="51"/>
      <c r="M13" s="53"/>
      <c r="N13" s="53"/>
      <c r="O13" s="53"/>
      <c r="P13" s="53"/>
    </row>
    <row r="14" spans="1:30" x14ac:dyDescent="0.25">
      <c r="B14" s="22">
        <v>1938</v>
      </c>
      <c r="C14" s="50"/>
      <c r="D14" s="51"/>
      <c r="E14" s="51"/>
      <c r="F14" s="51"/>
      <c r="H14" s="50"/>
      <c r="I14" s="51"/>
      <c r="J14" s="51"/>
      <c r="K14" s="51"/>
      <c r="M14" s="53"/>
      <c r="N14" s="53"/>
      <c r="O14" s="53"/>
      <c r="P14" s="53"/>
    </row>
    <row r="15" spans="1:30" x14ac:dyDescent="0.25">
      <c r="B15" s="22">
        <v>1939</v>
      </c>
      <c r="C15" s="50"/>
      <c r="D15" s="51"/>
      <c r="E15" s="51"/>
      <c r="F15" s="51"/>
      <c r="H15" s="50"/>
      <c r="I15" s="51"/>
      <c r="J15" s="51"/>
      <c r="K15" s="51"/>
      <c r="M15" s="53"/>
      <c r="N15" s="53"/>
      <c r="O15" s="53"/>
      <c r="P15" s="53"/>
    </row>
    <row r="16" spans="1:30" x14ac:dyDescent="0.25">
      <c r="B16" s="22">
        <v>1940</v>
      </c>
      <c r="C16" s="50"/>
      <c r="D16" s="51"/>
      <c r="E16" s="51"/>
      <c r="F16" s="51"/>
      <c r="H16" s="50"/>
      <c r="I16" s="51"/>
      <c r="J16" s="51"/>
      <c r="K16" s="51"/>
      <c r="M16" s="53"/>
      <c r="N16" s="53"/>
      <c r="O16" s="53"/>
      <c r="P16" s="53"/>
    </row>
    <row r="17" spans="2:16" x14ac:dyDescent="0.25">
      <c r="B17" s="22">
        <v>1941</v>
      </c>
      <c r="C17" s="50"/>
      <c r="D17" s="51"/>
      <c r="E17" s="51"/>
      <c r="F17" s="51"/>
      <c r="H17" s="50"/>
      <c r="I17" s="51"/>
      <c r="J17" s="51"/>
      <c r="K17" s="51"/>
      <c r="M17" s="53"/>
      <c r="N17" s="53"/>
      <c r="O17" s="53"/>
      <c r="P17" s="53"/>
    </row>
    <row r="18" spans="2:16" x14ac:dyDescent="0.25">
      <c r="B18" s="22">
        <v>1942</v>
      </c>
      <c r="C18" s="50"/>
      <c r="D18" s="51"/>
      <c r="E18" s="51"/>
      <c r="F18" s="51"/>
      <c r="H18" s="50"/>
      <c r="I18" s="51"/>
      <c r="J18" s="51"/>
      <c r="K18" s="51"/>
      <c r="M18" s="53"/>
      <c r="N18" s="53"/>
      <c r="O18" s="53"/>
      <c r="P18" s="53"/>
    </row>
    <row r="19" spans="2:16" x14ac:dyDescent="0.25">
      <c r="B19" s="22">
        <v>1943</v>
      </c>
      <c r="C19" s="50"/>
      <c r="D19" s="51"/>
      <c r="E19" s="51"/>
      <c r="F19" s="51"/>
      <c r="H19" s="50"/>
      <c r="I19" s="51"/>
      <c r="J19" s="51"/>
      <c r="K19" s="51"/>
      <c r="M19" s="53"/>
      <c r="N19" s="53"/>
      <c r="O19" s="53"/>
      <c r="P19" s="53"/>
    </row>
    <row r="20" spans="2:16" x14ac:dyDescent="0.25">
      <c r="B20" s="22">
        <v>1944</v>
      </c>
      <c r="C20" s="50"/>
      <c r="D20" s="51"/>
      <c r="E20" s="51"/>
      <c r="F20" s="51"/>
      <c r="H20" s="50"/>
      <c r="I20" s="51"/>
      <c r="J20" s="51"/>
      <c r="K20" s="51"/>
      <c r="M20" s="53"/>
      <c r="N20" s="53"/>
      <c r="O20" s="53"/>
      <c r="P20" s="53"/>
    </row>
    <row r="21" spans="2:16" x14ac:dyDescent="0.25">
      <c r="B21" s="22">
        <v>1945</v>
      </c>
      <c r="C21" s="50"/>
      <c r="D21" s="51"/>
      <c r="E21" s="51"/>
      <c r="F21" s="51"/>
      <c r="H21" s="50"/>
      <c r="I21" s="51"/>
      <c r="J21" s="51"/>
      <c r="K21" s="51"/>
      <c r="M21" s="53"/>
      <c r="N21" s="53"/>
      <c r="O21" s="53"/>
      <c r="P21" s="53"/>
    </row>
    <row r="22" spans="2:16" x14ac:dyDescent="0.25">
      <c r="B22" s="22">
        <v>1946</v>
      </c>
      <c r="C22" s="50"/>
      <c r="D22" s="51"/>
      <c r="E22" s="51"/>
      <c r="F22" s="51"/>
      <c r="H22" s="50"/>
      <c r="I22" s="51"/>
      <c r="J22" s="51"/>
      <c r="K22" s="51"/>
      <c r="M22" s="53"/>
      <c r="N22" s="53"/>
      <c r="O22" s="53"/>
      <c r="P22" s="53"/>
    </row>
    <row r="23" spans="2:16" x14ac:dyDescent="0.25">
      <c r="B23" s="22">
        <v>1947</v>
      </c>
      <c r="C23" s="50"/>
      <c r="D23" s="51"/>
      <c r="E23" s="51"/>
      <c r="F23" s="51"/>
      <c r="H23" s="50"/>
      <c r="I23" s="51"/>
      <c r="J23" s="51"/>
      <c r="K23" s="51"/>
      <c r="M23" s="53"/>
      <c r="N23" s="53"/>
      <c r="O23" s="53"/>
      <c r="P23" s="53"/>
    </row>
    <row r="24" spans="2:16" x14ac:dyDescent="0.25">
      <c r="B24" s="22">
        <v>1948</v>
      </c>
      <c r="C24" s="50"/>
      <c r="D24" s="51"/>
      <c r="E24" s="51"/>
      <c r="F24" s="51"/>
      <c r="H24" s="50"/>
      <c r="I24" s="51"/>
      <c r="J24" s="51"/>
      <c r="K24" s="51"/>
      <c r="M24" s="53"/>
      <c r="N24" s="53"/>
      <c r="O24" s="53"/>
      <c r="P24" s="53"/>
    </row>
    <row r="25" spans="2:16" x14ac:dyDescent="0.25">
      <c r="B25" s="22">
        <v>1949</v>
      </c>
      <c r="C25" s="50"/>
      <c r="D25" s="51"/>
      <c r="E25" s="51"/>
      <c r="F25" s="51"/>
      <c r="H25" s="50"/>
      <c r="I25" s="51"/>
      <c r="J25" s="51"/>
      <c r="K25" s="51"/>
      <c r="M25" s="53"/>
      <c r="N25" s="53"/>
      <c r="O25" s="53"/>
      <c r="P25" s="53"/>
    </row>
    <row r="26" spans="2:16" x14ac:dyDescent="0.25">
      <c r="B26" s="22">
        <v>1950</v>
      </c>
      <c r="C26" s="50"/>
      <c r="D26" s="51"/>
      <c r="E26" s="51"/>
      <c r="F26" s="51"/>
      <c r="H26" s="50"/>
      <c r="I26" s="51"/>
      <c r="J26" s="51"/>
      <c r="K26" s="51"/>
      <c r="M26" s="53"/>
      <c r="N26" s="53"/>
      <c r="O26" s="53"/>
      <c r="P26" s="53"/>
    </row>
    <row r="27" spans="2:16" x14ac:dyDescent="0.25">
      <c r="B27" s="22">
        <v>1951</v>
      </c>
      <c r="C27" s="50"/>
      <c r="D27" s="51"/>
      <c r="E27" s="51"/>
      <c r="F27" s="51"/>
      <c r="H27" s="50"/>
      <c r="I27" s="51"/>
      <c r="J27" s="51"/>
      <c r="K27" s="51"/>
      <c r="M27" s="53"/>
      <c r="N27" s="53"/>
      <c r="O27" s="53"/>
      <c r="P27" s="53"/>
    </row>
    <row r="28" spans="2:16" x14ac:dyDescent="0.25">
      <c r="B28" s="22">
        <v>1952</v>
      </c>
      <c r="C28" s="50"/>
      <c r="D28" s="51"/>
      <c r="E28" s="51"/>
      <c r="F28" s="51"/>
      <c r="H28" s="50"/>
      <c r="I28" s="51"/>
      <c r="J28" s="51"/>
      <c r="K28" s="51"/>
      <c r="M28" s="53"/>
      <c r="N28" s="53"/>
      <c r="O28" s="53"/>
      <c r="P28" s="53"/>
    </row>
    <row r="29" spans="2:16" x14ac:dyDescent="0.25">
      <c r="B29" s="22">
        <v>1953</v>
      </c>
      <c r="C29" s="50"/>
      <c r="D29" s="51"/>
      <c r="E29" s="51"/>
      <c r="F29" s="51"/>
      <c r="H29" s="50"/>
      <c r="I29" s="51"/>
      <c r="J29" s="51"/>
      <c r="K29" s="51"/>
      <c r="M29" s="53"/>
      <c r="N29" s="53"/>
      <c r="O29" s="53"/>
      <c r="P29" s="53"/>
    </row>
    <row r="30" spans="2:16" x14ac:dyDescent="0.25">
      <c r="B30" s="22">
        <v>1954</v>
      </c>
      <c r="C30" s="50"/>
      <c r="D30" s="51"/>
      <c r="E30" s="51"/>
      <c r="F30" s="51"/>
      <c r="H30" s="50"/>
      <c r="I30" s="51"/>
      <c r="J30" s="51"/>
      <c r="K30" s="51"/>
      <c r="M30" s="53"/>
      <c r="N30" s="53"/>
      <c r="O30" s="53"/>
      <c r="P30" s="53"/>
    </row>
    <row r="31" spans="2:16" x14ac:dyDescent="0.25">
      <c r="B31" s="22">
        <v>1955</v>
      </c>
      <c r="C31" s="50"/>
      <c r="D31" s="51"/>
      <c r="E31" s="51"/>
      <c r="F31" s="51"/>
      <c r="H31" s="50"/>
      <c r="I31" s="51"/>
      <c r="J31" s="51"/>
      <c r="K31" s="51"/>
      <c r="M31" s="53"/>
      <c r="N31" s="53"/>
      <c r="O31" s="53"/>
      <c r="P31" s="53"/>
    </row>
    <row r="32" spans="2:16" x14ac:dyDescent="0.25">
      <c r="B32" s="22">
        <v>1956</v>
      </c>
      <c r="C32" s="50"/>
      <c r="D32" s="51"/>
      <c r="E32" s="51"/>
      <c r="F32" s="51"/>
      <c r="H32" s="50"/>
      <c r="I32" s="51"/>
      <c r="J32" s="51"/>
      <c r="K32" s="51"/>
      <c r="M32" s="53"/>
      <c r="N32" s="53"/>
      <c r="O32" s="53"/>
      <c r="P32" s="53"/>
    </row>
    <row r="33" spans="2:16" x14ac:dyDescent="0.25">
      <c r="B33" s="22">
        <v>1957</v>
      </c>
      <c r="C33" s="50"/>
      <c r="D33" s="51"/>
      <c r="E33" s="51"/>
      <c r="F33" s="51"/>
      <c r="H33" s="50"/>
      <c r="I33" s="51"/>
      <c r="J33" s="51"/>
      <c r="K33" s="51"/>
      <c r="M33" s="53"/>
      <c r="N33" s="53"/>
      <c r="O33" s="53"/>
      <c r="P33" s="53"/>
    </row>
    <row r="34" spans="2:16" x14ac:dyDescent="0.25">
      <c r="B34" s="22">
        <v>1958</v>
      </c>
      <c r="C34" s="50"/>
      <c r="D34" s="51"/>
      <c r="E34" s="51"/>
      <c r="F34" s="51"/>
      <c r="H34" s="50"/>
      <c r="I34" s="51"/>
      <c r="J34" s="51"/>
      <c r="K34" s="51"/>
      <c r="M34" s="53"/>
      <c r="N34" s="53"/>
      <c r="O34" s="53"/>
      <c r="P34" s="53"/>
    </row>
    <row r="35" spans="2:16" x14ac:dyDescent="0.25">
      <c r="B35" s="22">
        <v>1959</v>
      </c>
      <c r="C35" s="50"/>
      <c r="D35" s="51"/>
      <c r="E35" s="51"/>
      <c r="F35" s="51"/>
      <c r="H35" s="50"/>
      <c r="I35" s="51"/>
      <c r="J35" s="51"/>
      <c r="K35" s="51"/>
      <c r="M35" s="53"/>
      <c r="N35" s="53"/>
      <c r="O35" s="53"/>
      <c r="P35" s="53"/>
    </row>
    <row r="36" spans="2:16" x14ac:dyDescent="0.25">
      <c r="B36" s="22">
        <v>1960</v>
      </c>
      <c r="C36" s="50"/>
      <c r="D36" s="51"/>
      <c r="E36" s="51"/>
      <c r="F36" s="51"/>
      <c r="H36" s="50"/>
      <c r="I36" s="51"/>
      <c r="J36" s="51"/>
      <c r="K36" s="51"/>
      <c r="M36" s="53"/>
      <c r="N36" s="53"/>
      <c r="O36" s="53"/>
      <c r="P36" s="53"/>
    </row>
    <row r="37" spans="2:16" x14ac:dyDescent="0.25">
      <c r="B37" s="22">
        <v>1961</v>
      </c>
      <c r="C37" s="50"/>
      <c r="D37" s="51"/>
      <c r="E37" s="51"/>
      <c r="F37" s="51"/>
      <c r="H37" s="50"/>
      <c r="I37" s="51"/>
      <c r="J37" s="51"/>
      <c r="K37" s="51"/>
      <c r="M37" s="53"/>
      <c r="N37" s="53"/>
      <c r="O37" s="53"/>
      <c r="P37" s="53"/>
    </row>
    <row r="38" spans="2:16" x14ac:dyDescent="0.25">
      <c r="B38" s="22">
        <v>1962</v>
      </c>
      <c r="C38" s="50"/>
      <c r="D38" s="51"/>
      <c r="E38" s="51"/>
      <c r="F38" s="51"/>
      <c r="H38" s="50"/>
      <c r="I38" s="51"/>
      <c r="J38" s="51"/>
      <c r="K38" s="51"/>
      <c r="M38" s="53"/>
      <c r="N38" s="53"/>
      <c r="O38" s="53"/>
      <c r="P38" s="53"/>
    </row>
    <row r="39" spans="2:16" x14ac:dyDescent="0.25">
      <c r="B39" s="22">
        <v>1963</v>
      </c>
      <c r="C39" s="50"/>
      <c r="D39" s="51"/>
      <c r="E39" s="51"/>
      <c r="F39" s="51"/>
      <c r="H39" s="50"/>
      <c r="I39" s="51"/>
      <c r="J39" s="51"/>
      <c r="K39" s="51"/>
      <c r="M39" s="53"/>
      <c r="N39" s="53"/>
      <c r="O39" s="53"/>
      <c r="P39" s="53"/>
    </row>
    <row r="40" spans="2:16" x14ac:dyDescent="0.25">
      <c r="B40" s="22">
        <v>1964</v>
      </c>
      <c r="C40" s="50"/>
      <c r="D40" s="51"/>
      <c r="E40" s="51"/>
      <c r="F40" s="51"/>
      <c r="H40" s="50"/>
      <c r="I40" s="51"/>
      <c r="J40" s="51"/>
      <c r="K40" s="51"/>
      <c r="M40" s="53"/>
      <c r="N40" s="53"/>
      <c r="O40" s="53"/>
      <c r="P40" s="53"/>
    </row>
    <row r="41" spans="2:16" x14ac:dyDescent="0.25">
      <c r="B41" s="22">
        <v>1965</v>
      </c>
      <c r="C41" s="50"/>
      <c r="D41" s="51"/>
      <c r="E41" s="51"/>
      <c r="F41" s="51"/>
      <c r="H41" s="50"/>
      <c r="I41" s="51"/>
      <c r="J41" s="51"/>
      <c r="K41" s="51"/>
      <c r="M41" s="53"/>
      <c r="N41" s="53"/>
      <c r="O41" s="53"/>
      <c r="P41" s="53"/>
    </row>
    <row r="42" spans="2:16" x14ac:dyDescent="0.25">
      <c r="B42" s="22">
        <v>1966</v>
      </c>
      <c r="C42" s="50"/>
      <c r="D42" s="51"/>
      <c r="E42" s="51"/>
      <c r="F42" s="51"/>
      <c r="H42" s="50"/>
      <c r="I42" s="51"/>
      <c r="J42" s="51"/>
      <c r="K42" s="51"/>
      <c r="M42" s="53"/>
      <c r="N42" s="53"/>
      <c r="O42" s="53"/>
      <c r="P42" s="53"/>
    </row>
    <row r="43" spans="2:16" x14ac:dyDescent="0.25">
      <c r="B43" s="22">
        <v>1967</v>
      </c>
      <c r="C43" s="50"/>
      <c r="D43" s="51"/>
      <c r="E43" s="51"/>
      <c r="F43" s="51"/>
      <c r="H43" s="50"/>
      <c r="I43" s="51"/>
      <c r="J43" s="51"/>
      <c r="K43" s="51"/>
      <c r="M43" s="53"/>
      <c r="N43" s="53"/>
      <c r="O43" s="53"/>
      <c r="P43" s="53"/>
    </row>
    <row r="44" spans="2:16" x14ac:dyDescent="0.25">
      <c r="B44" s="22">
        <v>1968</v>
      </c>
      <c r="C44" s="50"/>
      <c r="D44" s="51"/>
      <c r="E44" s="51"/>
      <c r="F44" s="51"/>
      <c r="H44" s="50"/>
      <c r="I44" s="51"/>
      <c r="J44" s="51"/>
      <c r="K44" s="51"/>
      <c r="M44" s="53"/>
      <c r="N44" s="53"/>
      <c r="O44" s="53"/>
      <c r="P44" s="53"/>
    </row>
    <row r="45" spans="2:16" x14ac:dyDescent="0.25">
      <c r="B45" s="22">
        <v>1969</v>
      </c>
      <c r="C45" s="50"/>
      <c r="D45" s="51"/>
      <c r="E45" s="51"/>
      <c r="F45" s="51"/>
      <c r="H45" s="50"/>
      <c r="I45" s="51"/>
      <c r="J45" s="51"/>
      <c r="K45" s="51"/>
      <c r="M45" s="53"/>
      <c r="N45" s="53"/>
      <c r="O45" s="53"/>
      <c r="P45" s="53"/>
    </row>
    <row r="46" spans="2:16" x14ac:dyDescent="0.25">
      <c r="B46" s="22">
        <v>1970</v>
      </c>
      <c r="C46" s="50"/>
      <c r="D46" s="51"/>
      <c r="E46" s="51"/>
      <c r="F46" s="51"/>
      <c r="H46" s="50"/>
      <c r="I46" s="51"/>
      <c r="J46" s="51"/>
      <c r="K46" s="51"/>
      <c r="M46" s="53"/>
      <c r="N46" s="53"/>
      <c r="O46" s="53"/>
      <c r="P46" s="53"/>
    </row>
    <row r="47" spans="2:16" x14ac:dyDescent="0.25">
      <c r="B47" s="22">
        <v>1971</v>
      </c>
      <c r="C47" s="50"/>
      <c r="D47" s="51"/>
      <c r="E47" s="51"/>
      <c r="F47" s="51"/>
      <c r="H47" s="50"/>
      <c r="I47" s="51"/>
      <c r="J47" s="51"/>
      <c r="K47" s="51"/>
      <c r="M47" s="53"/>
      <c r="N47" s="53"/>
      <c r="O47" s="53"/>
      <c r="P47" s="53"/>
    </row>
    <row r="48" spans="2:16" x14ac:dyDescent="0.25">
      <c r="B48" s="22">
        <v>1972</v>
      </c>
      <c r="C48" s="50"/>
      <c r="D48" s="51"/>
      <c r="E48" s="51"/>
      <c r="F48" s="51"/>
      <c r="H48" s="50"/>
      <c r="I48" s="51"/>
      <c r="J48" s="51"/>
      <c r="K48" s="51"/>
      <c r="M48" s="53"/>
      <c r="N48" s="53"/>
      <c r="O48" s="53"/>
      <c r="P48" s="53"/>
    </row>
    <row r="49" spans="2:16" x14ac:dyDescent="0.25">
      <c r="B49" s="22">
        <v>1973</v>
      </c>
      <c r="C49" s="50"/>
      <c r="D49" s="51"/>
      <c r="E49" s="51"/>
      <c r="F49" s="51"/>
      <c r="H49" s="50"/>
      <c r="I49" s="51"/>
      <c r="J49" s="51"/>
      <c r="K49" s="51"/>
      <c r="M49" s="53"/>
      <c r="N49" s="53"/>
      <c r="O49" s="53"/>
      <c r="P49" s="53"/>
    </row>
    <row r="50" spans="2:16" x14ac:dyDescent="0.25">
      <c r="B50" s="22">
        <v>1974</v>
      </c>
      <c r="C50" s="50"/>
      <c r="D50" s="51"/>
      <c r="E50" s="51"/>
      <c r="F50" s="51"/>
      <c r="H50" s="50"/>
      <c r="I50" s="51"/>
      <c r="J50" s="51"/>
      <c r="K50" s="51"/>
      <c r="M50" s="53"/>
      <c r="N50" s="53"/>
      <c r="O50" s="53"/>
      <c r="P50" s="53"/>
    </row>
    <row r="51" spans="2:16" x14ac:dyDescent="0.25">
      <c r="B51" s="22">
        <v>1975</v>
      </c>
      <c r="C51" s="50"/>
      <c r="D51" s="51"/>
      <c r="E51" s="51"/>
      <c r="F51" s="51"/>
      <c r="H51" s="50"/>
      <c r="I51" s="51"/>
      <c r="J51" s="51"/>
      <c r="K51" s="51"/>
      <c r="M51" s="53"/>
      <c r="N51" s="53"/>
      <c r="O51" s="53"/>
      <c r="P51" s="53"/>
    </row>
    <row r="52" spans="2:16" x14ac:dyDescent="0.25">
      <c r="B52" s="22">
        <v>1976</v>
      </c>
      <c r="C52" s="50"/>
      <c r="D52" s="51"/>
      <c r="E52" s="51"/>
      <c r="F52" s="51"/>
      <c r="H52" s="50"/>
      <c r="I52" s="51"/>
      <c r="J52" s="51"/>
      <c r="K52" s="51"/>
      <c r="M52" s="53"/>
      <c r="N52" s="53"/>
      <c r="O52" s="53"/>
      <c r="P52" s="53"/>
    </row>
    <row r="53" spans="2:16" x14ac:dyDescent="0.25">
      <c r="B53" s="22">
        <v>1977</v>
      </c>
      <c r="C53" s="50"/>
      <c r="D53" s="51"/>
      <c r="E53" s="51"/>
      <c r="F53" s="51"/>
      <c r="H53" s="50"/>
      <c r="I53" s="51"/>
      <c r="J53" s="51"/>
      <c r="K53" s="51"/>
      <c r="M53" s="53"/>
      <c r="N53" s="53"/>
      <c r="O53" s="53"/>
      <c r="P53" s="53"/>
    </row>
    <row r="54" spans="2:16" x14ac:dyDescent="0.25">
      <c r="B54" s="22">
        <v>1978</v>
      </c>
      <c r="C54" s="50"/>
      <c r="D54" s="51"/>
      <c r="E54" s="51"/>
      <c r="F54" s="51"/>
      <c r="H54" s="50"/>
      <c r="I54" s="51"/>
      <c r="J54" s="51"/>
      <c r="K54" s="51"/>
      <c r="M54" s="53"/>
      <c r="N54" s="53"/>
      <c r="O54" s="53"/>
      <c r="P54" s="53"/>
    </row>
    <row r="55" spans="2:16" x14ac:dyDescent="0.25">
      <c r="B55" s="22">
        <v>1979</v>
      </c>
      <c r="C55" s="50"/>
      <c r="D55" s="51"/>
      <c r="E55" s="51"/>
      <c r="F55" s="51"/>
      <c r="H55" s="50"/>
      <c r="I55" s="51"/>
      <c r="J55" s="51"/>
      <c r="K55" s="51"/>
      <c r="M55" s="53"/>
      <c r="N55" s="53"/>
      <c r="O55" s="53"/>
      <c r="P55" s="53"/>
    </row>
    <row r="56" spans="2:16" x14ac:dyDescent="0.25">
      <c r="B56" s="22">
        <v>1980</v>
      </c>
      <c r="C56" s="50"/>
      <c r="D56" s="51"/>
      <c r="E56" s="51"/>
      <c r="F56" s="51"/>
      <c r="H56" s="50"/>
      <c r="I56" s="51"/>
      <c r="J56" s="51"/>
      <c r="K56" s="51"/>
      <c r="M56" s="53"/>
      <c r="N56" s="53"/>
      <c r="O56" s="53"/>
      <c r="P56" s="53"/>
    </row>
    <row r="57" spans="2:16" x14ac:dyDescent="0.25">
      <c r="B57" s="22">
        <v>1981</v>
      </c>
      <c r="C57" s="50"/>
      <c r="D57" s="51"/>
      <c r="E57" s="51"/>
      <c r="F57" s="51"/>
      <c r="H57" s="50"/>
      <c r="I57" s="51"/>
      <c r="J57" s="51"/>
      <c r="K57" s="51"/>
      <c r="M57" s="53"/>
      <c r="N57" s="53"/>
      <c r="O57" s="53"/>
      <c r="P57" s="53"/>
    </row>
    <row r="58" spans="2:16" x14ac:dyDescent="0.25">
      <c r="B58" s="22">
        <v>1982</v>
      </c>
      <c r="C58" s="50"/>
      <c r="D58" s="51"/>
      <c r="E58" s="51"/>
      <c r="F58" s="51"/>
      <c r="H58" s="50"/>
      <c r="I58" s="51"/>
      <c r="J58" s="51"/>
      <c r="K58" s="51"/>
      <c r="M58" s="53"/>
      <c r="N58" s="53"/>
      <c r="O58" s="53"/>
      <c r="P58" s="53"/>
    </row>
    <row r="59" spans="2:16" x14ac:dyDescent="0.25">
      <c r="B59" s="22">
        <v>1983</v>
      </c>
      <c r="C59" s="50"/>
      <c r="D59" s="51"/>
      <c r="E59" s="51"/>
      <c r="F59" s="51"/>
      <c r="H59" s="50"/>
      <c r="I59" s="51"/>
      <c r="J59" s="51"/>
      <c r="K59" s="51"/>
      <c r="M59" s="53"/>
      <c r="N59" s="53"/>
      <c r="O59" s="53"/>
      <c r="P59" s="53"/>
    </row>
    <row r="60" spans="2:16" x14ac:dyDescent="0.25">
      <c r="B60" s="22">
        <v>1984</v>
      </c>
      <c r="C60" s="50"/>
      <c r="D60" s="51"/>
      <c r="E60" s="51"/>
      <c r="F60" s="51"/>
      <c r="H60" s="50"/>
      <c r="I60" s="51"/>
      <c r="J60" s="51"/>
      <c r="K60" s="51"/>
      <c r="M60" s="53"/>
      <c r="N60" s="53"/>
      <c r="O60" s="53"/>
      <c r="P60" s="53"/>
    </row>
    <row r="61" spans="2:16" x14ac:dyDescent="0.25">
      <c r="B61" s="22">
        <v>1985</v>
      </c>
      <c r="C61" s="50"/>
      <c r="D61" s="51"/>
      <c r="E61" s="51"/>
      <c r="F61" s="51"/>
      <c r="H61" s="50"/>
      <c r="I61" s="51"/>
      <c r="J61" s="51"/>
      <c r="K61" s="51"/>
      <c r="M61" s="53"/>
      <c r="N61" s="53"/>
      <c r="O61" s="53"/>
      <c r="P61" s="53"/>
    </row>
    <row r="62" spans="2:16" x14ac:dyDescent="0.25">
      <c r="B62" s="22">
        <v>1986</v>
      </c>
      <c r="C62" s="50"/>
      <c r="D62" s="51"/>
      <c r="E62" s="51"/>
      <c r="F62" s="51"/>
      <c r="H62" s="50"/>
      <c r="I62" s="51"/>
      <c r="J62" s="51"/>
      <c r="K62" s="51"/>
      <c r="M62" s="53"/>
      <c r="N62" s="53"/>
      <c r="O62" s="53"/>
      <c r="P62" s="53"/>
    </row>
    <row r="63" spans="2:16" x14ac:dyDescent="0.25">
      <c r="B63" s="22">
        <v>1987</v>
      </c>
      <c r="C63" s="50"/>
      <c r="D63" s="51"/>
      <c r="E63" s="51"/>
      <c r="F63" s="51"/>
      <c r="H63" s="50"/>
      <c r="I63" s="51"/>
      <c r="J63" s="51"/>
      <c r="K63" s="51"/>
      <c r="M63" s="53"/>
      <c r="N63" s="53"/>
      <c r="O63" s="53"/>
      <c r="P63" s="53"/>
    </row>
    <row r="64" spans="2:16" x14ac:dyDescent="0.25">
      <c r="B64" s="22">
        <v>1988</v>
      </c>
      <c r="C64" s="50"/>
      <c r="D64" s="51"/>
      <c r="E64" s="51"/>
      <c r="F64" s="51"/>
      <c r="H64" s="50"/>
      <c r="I64" s="51"/>
      <c r="J64" s="51"/>
      <c r="K64" s="51"/>
      <c r="M64" s="53"/>
      <c r="N64" s="53"/>
      <c r="O64" s="53"/>
      <c r="P64" s="53"/>
    </row>
    <row r="65" spans="2:16" x14ac:dyDescent="0.25">
      <c r="B65" s="22">
        <v>1989</v>
      </c>
      <c r="C65" s="50"/>
      <c r="D65" s="51"/>
      <c r="E65" s="51"/>
      <c r="F65" s="51"/>
      <c r="H65" s="50"/>
      <c r="I65" s="51"/>
      <c r="J65" s="51"/>
      <c r="K65" s="51"/>
      <c r="M65" s="53"/>
      <c r="N65" s="53"/>
      <c r="O65" s="53"/>
      <c r="P65" s="53"/>
    </row>
    <row r="66" spans="2:16" x14ac:dyDescent="0.25">
      <c r="B66" s="22">
        <v>1990</v>
      </c>
      <c r="C66" s="50"/>
      <c r="D66" s="51"/>
      <c r="E66" s="51"/>
      <c r="F66" s="51"/>
      <c r="H66" s="50"/>
      <c r="I66" s="51"/>
      <c r="J66" s="51"/>
      <c r="K66" s="51"/>
      <c r="M66" s="53"/>
      <c r="N66" s="53"/>
      <c r="O66" s="53"/>
      <c r="P66" s="53"/>
    </row>
    <row r="67" spans="2:16" x14ac:dyDescent="0.25">
      <c r="B67" s="22">
        <v>1991</v>
      </c>
      <c r="C67" s="50"/>
      <c r="D67" s="51"/>
      <c r="E67" s="51"/>
      <c r="F67" s="51"/>
      <c r="H67" s="50"/>
      <c r="I67" s="51"/>
      <c r="J67" s="51"/>
      <c r="K67" s="51"/>
      <c r="M67" s="53"/>
      <c r="N67" s="53"/>
      <c r="O67" s="53"/>
      <c r="P67" s="53"/>
    </row>
    <row r="68" spans="2:16" x14ac:dyDescent="0.25">
      <c r="B68" s="22">
        <v>1992</v>
      </c>
      <c r="C68" s="50"/>
      <c r="D68" s="51"/>
      <c r="E68" s="51"/>
      <c r="F68" s="51"/>
      <c r="H68" s="50"/>
      <c r="I68" s="51"/>
      <c r="J68" s="51"/>
      <c r="K68" s="51"/>
      <c r="M68" s="53"/>
      <c r="N68" s="53"/>
      <c r="O68" s="53"/>
      <c r="P68" s="53"/>
    </row>
    <row r="69" spans="2:16" x14ac:dyDescent="0.25">
      <c r="B69" s="22">
        <v>1993</v>
      </c>
      <c r="C69" s="50"/>
      <c r="D69" s="51"/>
      <c r="E69" s="51"/>
      <c r="F69" s="51"/>
      <c r="H69" s="50"/>
      <c r="I69" s="51"/>
      <c r="J69" s="51"/>
      <c r="K69" s="51"/>
      <c r="M69" s="53"/>
      <c r="N69" s="53"/>
      <c r="O69" s="53"/>
      <c r="P69" s="53"/>
    </row>
    <row r="70" spans="2:16" x14ac:dyDescent="0.25">
      <c r="B70" s="22">
        <v>1994</v>
      </c>
      <c r="C70" s="50"/>
      <c r="D70" s="51"/>
      <c r="E70" s="51"/>
      <c r="F70" s="51"/>
      <c r="H70" s="50"/>
      <c r="I70" s="51"/>
      <c r="J70" s="51"/>
      <c r="K70" s="51"/>
      <c r="M70" s="53"/>
      <c r="N70" s="53"/>
      <c r="O70" s="53"/>
      <c r="P70" s="53"/>
    </row>
    <row r="71" spans="2:16" x14ac:dyDescent="0.25">
      <c r="B71" s="22">
        <v>1995</v>
      </c>
      <c r="C71" s="50"/>
      <c r="D71" s="51"/>
      <c r="E71" s="51"/>
      <c r="F71" s="51"/>
      <c r="H71" s="50"/>
      <c r="I71" s="51"/>
      <c r="J71" s="51"/>
      <c r="K71" s="51"/>
      <c r="M71" s="53"/>
      <c r="N71" s="53"/>
      <c r="O71" s="53"/>
      <c r="P71" s="53"/>
    </row>
    <row r="72" spans="2:16" x14ac:dyDescent="0.25">
      <c r="B72" s="22">
        <v>1996</v>
      </c>
      <c r="C72" s="50"/>
      <c r="D72" s="51"/>
      <c r="E72" s="51"/>
      <c r="F72" s="51"/>
      <c r="H72" s="50"/>
      <c r="I72" s="51"/>
      <c r="J72" s="51"/>
      <c r="K72" s="51"/>
      <c r="M72" s="53"/>
      <c r="N72" s="53"/>
      <c r="O72" s="53"/>
      <c r="P72" s="53"/>
    </row>
    <row r="73" spans="2:16" x14ac:dyDescent="0.25">
      <c r="B73" s="22">
        <v>1997</v>
      </c>
      <c r="C73" s="50"/>
      <c r="D73" s="51"/>
      <c r="E73" s="51"/>
      <c r="F73" s="51"/>
      <c r="H73" s="50"/>
      <c r="I73" s="51"/>
      <c r="J73" s="51"/>
      <c r="K73" s="51"/>
      <c r="M73" s="53"/>
      <c r="N73" s="53"/>
      <c r="O73" s="53"/>
      <c r="P73" s="53"/>
    </row>
    <row r="74" spans="2:16" x14ac:dyDescent="0.25">
      <c r="B74" s="22">
        <v>1998</v>
      </c>
      <c r="C74" s="50"/>
      <c r="D74" s="51"/>
      <c r="E74" s="51"/>
      <c r="F74" s="51"/>
      <c r="H74" s="50"/>
      <c r="I74" s="51"/>
      <c r="J74" s="51"/>
      <c r="K74" s="51"/>
      <c r="M74" s="53"/>
      <c r="N74" s="53"/>
      <c r="O74" s="53"/>
      <c r="P74" s="53"/>
    </row>
    <row r="75" spans="2:16" x14ac:dyDescent="0.25">
      <c r="B75" s="22">
        <v>1999</v>
      </c>
      <c r="C75" s="50"/>
      <c r="D75" s="51"/>
      <c r="E75" s="51"/>
      <c r="F75" s="51"/>
      <c r="H75" s="50"/>
      <c r="I75" s="51"/>
      <c r="J75" s="51"/>
      <c r="K75" s="51"/>
      <c r="M75" s="53"/>
      <c r="N75" s="53"/>
      <c r="O75" s="53"/>
      <c r="P75" s="53"/>
    </row>
    <row r="76" spans="2:16" x14ac:dyDescent="0.25">
      <c r="B76" s="22">
        <v>2000</v>
      </c>
      <c r="C76" s="50"/>
      <c r="D76" s="51"/>
      <c r="E76" s="51"/>
      <c r="F76" s="51"/>
      <c r="H76" s="50"/>
      <c r="I76" s="51"/>
      <c r="J76" s="51"/>
      <c r="K76" s="51"/>
      <c r="M76" s="53"/>
      <c r="N76" s="53"/>
      <c r="O76" s="53"/>
      <c r="P76" s="53"/>
    </row>
    <row r="77" spans="2:16" x14ac:dyDescent="0.25">
      <c r="B77" s="22">
        <v>2001</v>
      </c>
      <c r="C77" s="50"/>
      <c r="D77" s="51"/>
      <c r="E77" s="51"/>
      <c r="F77" s="51"/>
      <c r="H77" s="50"/>
      <c r="I77" s="51"/>
      <c r="J77" s="51"/>
      <c r="K77" s="51"/>
      <c r="M77" s="53"/>
      <c r="N77" s="53"/>
      <c r="O77" s="53"/>
      <c r="P77" s="53"/>
    </row>
    <row r="78" spans="2:16" x14ac:dyDescent="0.25">
      <c r="B78" s="22">
        <v>2002</v>
      </c>
      <c r="C78" s="50"/>
      <c r="D78" s="51"/>
      <c r="E78" s="51"/>
      <c r="F78" s="51"/>
      <c r="H78" s="50"/>
      <c r="I78" s="51"/>
      <c r="J78" s="51"/>
      <c r="K78" s="51"/>
      <c r="M78" s="53"/>
      <c r="N78" s="53"/>
      <c r="O78" s="53"/>
      <c r="P78" s="53"/>
    </row>
    <row r="79" spans="2:16" x14ac:dyDescent="0.25">
      <c r="B79" s="22">
        <v>2003</v>
      </c>
      <c r="C79" s="50"/>
      <c r="D79" s="51"/>
      <c r="E79" s="51"/>
      <c r="F79" s="51"/>
      <c r="H79" s="50"/>
      <c r="I79" s="51"/>
      <c r="J79" s="51"/>
      <c r="K79" s="51"/>
      <c r="M79" s="53"/>
      <c r="N79" s="53"/>
      <c r="O79" s="53"/>
      <c r="P79" s="53"/>
    </row>
    <row r="80" spans="2:16" x14ac:dyDescent="0.25">
      <c r="B80" s="22">
        <v>2004</v>
      </c>
      <c r="C80" s="50"/>
      <c r="D80" s="51"/>
      <c r="E80" s="51"/>
      <c r="F80" s="51"/>
      <c r="H80" s="50"/>
      <c r="I80" s="51"/>
      <c r="J80" s="51"/>
      <c r="K80" s="51"/>
      <c r="M80" s="53"/>
      <c r="N80" s="53"/>
      <c r="O80" s="53"/>
      <c r="P80" s="53"/>
    </row>
    <row r="81" spans="1:16" x14ac:dyDescent="0.25">
      <c r="B81" s="22">
        <v>2005</v>
      </c>
      <c r="C81" s="50"/>
      <c r="D81" s="51"/>
      <c r="E81" s="51"/>
      <c r="F81" s="51"/>
      <c r="H81" s="50"/>
      <c r="I81" s="51"/>
      <c r="J81" s="51"/>
      <c r="K81" s="51"/>
      <c r="M81" s="53"/>
      <c r="N81" s="53"/>
      <c r="O81" s="53"/>
      <c r="P81" s="53"/>
    </row>
    <row r="82" spans="1:16" x14ac:dyDescent="0.25">
      <c r="B82" s="22">
        <v>2006</v>
      </c>
      <c r="C82" s="50"/>
      <c r="D82" s="51"/>
      <c r="E82" s="51"/>
      <c r="F82" s="51"/>
      <c r="H82" s="50"/>
      <c r="I82" s="51"/>
      <c r="J82" s="51"/>
      <c r="K82" s="51"/>
      <c r="M82" s="53"/>
      <c r="N82" s="53"/>
      <c r="O82" s="53"/>
      <c r="P82" s="53"/>
    </row>
    <row r="83" spans="1:16" x14ac:dyDescent="0.25">
      <c r="B83" s="22">
        <v>2007</v>
      </c>
      <c r="C83" s="50"/>
      <c r="D83" s="51"/>
      <c r="E83" s="51"/>
      <c r="F83" s="51"/>
      <c r="H83" s="50"/>
      <c r="I83" s="51"/>
      <c r="J83" s="51"/>
      <c r="K83" s="51"/>
      <c r="M83" s="98"/>
      <c r="N83" s="98"/>
      <c r="O83" s="98"/>
      <c r="P83" s="98"/>
    </row>
    <row r="84" spans="1:16" s="22" customFormat="1" x14ac:dyDescent="0.25">
      <c r="A84" s="48"/>
      <c r="B84" s="22">
        <v>2008</v>
      </c>
      <c r="C84" s="50"/>
      <c r="D84" s="51"/>
      <c r="E84" s="51"/>
      <c r="F84" s="51"/>
      <c r="H84" s="50"/>
      <c r="I84" s="51"/>
      <c r="J84" s="51"/>
      <c r="K84" s="51"/>
      <c r="M84" s="98"/>
      <c r="N84" s="98"/>
      <c r="O84" s="98"/>
      <c r="P84" s="98"/>
    </row>
    <row r="85" spans="1:16" s="22" customFormat="1" x14ac:dyDescent="0.25">
      <c r="A85" s="48"/>
      <c r="B85" s="22">
        <v>2009</v>
      </c>
      <c r="C85" s="50"/>
      <c r="D85" s="51"/>
      <c r="E85" s="51"/>
      <c r="F85" s="51"/>
      <c r="H85" s="50"/>
      <c r="I85" s="51"/>
      <c r="J85" s="51"/>
      <c r="K85" s="51"/>
      <c r="M85" s="98"/>
      <c r="N85" s="98"/>
      <c r="O85" s="98"/>
      <c r="P85" s="98"/>
    </row>
    <row r="86" spans="1:16" s="22" customFormat="1" x14ac:dyDescent="0.25">
      <c r="A86" s="48"/>
      <c r="B86" s="22">
        <v>2010</v>
      </c>
      <c r="C86" s="50"/>
      <c r="D86" s="51"/>
      <c r="E86" s="51"/>
      <c r="F86" s="51"/>
      <c r="H86" s="50"/>
      <c r="I86" s="51"/>
      <c r="J86" s="51"/>
      <c r="K86" s="51"/>
      <c r="M86" s="98"/>
      <c r="N86" s="98"/>
      <c r="O86" s="98"/>
      <c r="P86" s="98"/>
    </row>
    <row r="87" spans="1:16" s="22" customFormat="1" x14ac:dyDescent="0.25">
      <c r="A87" s="48"/>
      <c r="B87" s="22">
        <v>2011</v>
      </c>
      <c r="C87" s="50"/>
      <c r="D87" s="51"/>
      <c r="E87" s="51"/>
      <c r="F87" s="51"/>
      <c r="H87" s="50"/>
      <c r="I87" s="51"/>
      <c r="J87" s="51"/>
      <c r="K87" s="51"/>
      <c r="M87" s="98"/>
      <c r="N87" s="98"/>
      <c r="O87" s="98"/>
      <c r="P87" s="98"/>
    </row>
    <row r="88" spans="1:16" s="22" customFormat="1" x14ac:dyDescent="0.25">
      <c r="A88" s="48"/>
      <c r="B88" s="22">
        <v>2012</v>
      </c>
      <c r="C88" s="50"/>
      <c r="D88" s="51"/>
      <c r="E88" s="51"/>
      <c r="F88" s="51"/>
      <c r="H88" s="50"/>
      <c r="I88" s="51"/>
      <c r="J88" s="51"/>
      <c r="K88" s="51"/>
      <c r="M88" s="98"/>
      <c r="N88" s="98"/>
      <c r="O88" s="98"/>
      <c r="P88" s="98"/>
    </row>
    <row r="89" spans="1:16" s="22" customFormat="1" x14ac:dyDescent="0.25">
      <c r="A89" s="48"/>
      <c r="B89" s="22">
        <v>2013</v>
      </c>
      <c r="C89" s="50"/>
      <c r="D89" s="51"/>
      <c r="E89" s="51"/>
      <c r="F89" s="51"/>
      <c r="H89" s="50"/>
      <c r="I89" s="51"/>
      <c r="J89" s="51"/>
      <c r="K89" s="51"/>
      <c r="M89" s="98"/>
      <c r="N89" s="98"/>
      <c r="O89" s="98"/>
      <c r="P89" s="98"/>
    </row>
    <row r="90" spans="1:16" s="22" customFormat="1" x14ac:dyDescent="0.25">
      <c r="A90" s="48"/>
      <c r="B90" s="22">
        <v>2014</v>
      </c>
      <c r="C90" s="50"/>
      <c r="D90" s="51"/>
      <c r="E90" s="51"/>
      <c r="F90" s="51"/>
      <c r="H90" s="50"/>
      <c r="I90" s="51"/>
      <c r="J90" s="51"/>
      <c r="K90" s="51"/>
      <c r="M90" s="98"/>
      <c r="N90" s="98"/>
      <c r="O90" s="98"/>
      <c r="P90" s="98"/>
    </row>
    <row r="91" spans="1:16" s="22" customFormat="1" x14ac:dyDescent="0.25">
      <c r="A91" s="48"/>
      <c r="B91" s="22">
        <v>2015</v>
      </c>
      <c r="C91" s="50"/>
      <c r="D91" s="51"/>
      <c r="E91" s="51"/>
      <c r="F91" s="51"/>
      <c r="H91" s="50"/>
      <c r="I91" s="51"/>
      <c r="J91" s="51"/>
      <c r="K91" s="51"/>
      <c r="M91" s="98"/>
      <c r="N91" s="98"/>
      <c r="O91" s="98"/>
      <c r="P91" s="98"/>
    </row>
    <row r="92" spans="1:16" s="22" customFormat="1" x14ac:dyDescent="0.25">
      <c r="A92" s="48"/>
      <c r="B92" s="22">
        <v>2016</v>
      </c>
      <c r="C92" s="50"/>
      <c r="D92" s="51"/>
      <c r="E92" s="51"/>
      <c r="F92" s="51"/>
      <c r="H92" s="50"/>
      <c r="I92" s="51"/>
      <c r="J92" s="51"/>
      <c r="K92" s="51"/>
      <c r="M92" s="98"/>
      <c r="N92" s="98"/>
      <c r="O92" s="98"/>
      <c r="P92" s="98"/>
    </row>
    <row r="93" spans="1:16" s="22" customFormat="1" x14ac:dyDescent="0.25">
      <c r="A93" s="48"/>
      <c r="B93" s="22">
        <v>2017</v>
      </c>
      <c r="C93" s="50"/>
      <c r="D93" s="51"/>
      <c r="E93" s="51"/>
      <c r="F93" s="51"/>
      <c r="H93" s="50"/>
      <c r="I93" s="51"/>
      <c r="J93" s="51"/>
      <c r="K93" s="51"/>
      <c r="M93" s="98"/>
      <c r="N93" s="98"/>
      <c r="O93" s="98"/>
      <c r="P93" s="98"/>
    </row>
    <row r="94" spans="1:16" s="22" customFormat="1" x14ac:dyDescent="0.25">
      <c r="A94" s="48"/>
      <c r="B94" s="22">
        <v>2018</v>
      </c>
      <c r="C94" s="50"/>
      <c r="D94" s="51"/>
      <c r="E94" s="51"/>
      <c r="F94" s="51"/>
      <c r="H94" s="50"/>
      <c r="I94" s="51"/>
      <c r="J94" s="51"/>
      <c r="K94" s="51"/>
      <c r="M94" s="98"/>
      <c r="N94" s="98"/>
      <c r="O94" s="98"/>
      <c r="P94" s="98"/>
    </row>
    <row r="95" spans="1:16" s="22" customFormat="1" x14ac:dyDescent="0.25">
      <c r="A95" s="48"/>
      <c r="B95" s="22">
        <v>2019</v>
      </c>
      <c r="C95" s="50"/>
      <c r="D95" s="51"/>
      <c r="E95" s="51"/>
      <c r="F95" s="51"/>
      <c r="H95" s="50"/>
      <c r="I95" s="51"/>
      <c r="J95" s="51"/>
      <c r="K95" s="51"/>
      <c r="M95" s="98"/>
      <c r="N95" s="98"/>
      <c r="O95" s="98"/>
      <c r="P95" s="98"/>
    </row>
    <row r="96" spans="1:16" s="22" customFormat="1" x14ac:dyDescent="0.25">
      <c r="A96" s="48"/>
      <c r="B96" s="22">
        <v>2020</v>
      </c>
      <c r="C96" s="50"/>
      <c r="D96" s="51"/>
      <c r="E96" s="51"/>
      <c r="F96" s="51"/>
      <c r="H96" s="50"/>
      <c r="I96" s="51"/>
      <c r="J96" s="51"/>
      <c r="K96" s="51"/>
      <c r="M96" s="134"/>
      <c r="N96" s="134"/>
      <c r="O96" s="134"/>
      <c r="P96" s="134"/>
    </row>
    <row r="97" spans="1:16" x14ac:dyDescent="0.25">
      <c r="L97" s="22" t="s">
        <v>49</v>
      </c>
      <c r="M97" s="53"/>
      <c r="N97" s="53"/>
      <c r="O97" s="53"/>
      <c r="P97" s="53"/>
    </row>
    <row r="98" spans="1:16" s="22" customFormat="1" x14ac:dyDescent="0.25">
      <c r="A98" s="48"/>
      <c r="M98" s="54"/>
      <c r="N98" s="54"/>
      <c r="O98" s="54"/>
      <c r="P98" s="54"/>
    </row>
    <row r="99" spans="1:16" s="22" customFormat="1" x14ac:dyDescent="0.25">
      <c r="A99" s="48"/>
      <c r="M99" s="54"/>
      <c r="N99" s="54"/>
      <c r="O99" s="54"/>
      <c r="P99" s="54"/>
    </row>
    <row r="100" spans="1:16" s="22" customFormat="1" x14ac:dyDescent="0.25">
      <c r="A100" s="48"/>
      <c r="M100" s="54"/>
      <c r="N100" s="54"/>
      <c r="O100" s="54"/>
      <c r="P100" s="54"/>
    </row>
    <row r="101" spans="1:16" s="22" customFormat="1" x14ac:dyDescent="0.25">
      <c r="A101" s="48"/>
      <c r="M101" s="54"/>
      <c r="N101" s="54"/>
      <c r="O101" s="54"/>
      <c r="P101" s="54"/>
    </row>
    <row r="102" spans="1:16" s="22" customFormat="1" x14ac:dyDescent="0.25">
      <c r="A102" s="48"/>
      <c r="M102" s="54"/>
      <c r="N102" s="54"/>
      <c r="O102" s="54"/>
      <c r="P102" s="54"/>
    </row>
    <row r="103" spans="1:16" s="22" customFormat="1" x14ac:dyDescent="0.25">
      <c r="A103" s="48"/>
      <c r="M103" s="54"/>
      <c r="N103" s="54"/>
      <c r="O103" s="54"/>
      <c r="P103" s="54"/>
    </row>
    <row r="104" spans="1:16" s="22" customFormat="1" x14ac:dyDescent="0.25">
      <c r="A104" s="48"/>
      <c r="M104" s="54"/>
      <c r="N104" s="54"/>
      <c r="O104" s="54"/>
      <c r="P104" s="54"/>
    </row>
    <row r="105" spans="1:16" s="22" customFormat="1" x14ac:dyDescent="0.25">
      <c r="A105" s="48"/>
      <c r="M105" s="54"/>
      <c r="N105" s="54"/>
      <c r="O105" s="54"/>
      <c r="P105" s="54"/>
    </row>
    <row r="106" spans="1:16" s="22" customFormat="1" x14ac:dyDescent="0.25">
      <c r="A106" s="48"/>
      <c r="M106" s="54"/>
      <c r="N106" s="54"/>
      <c r="O106" s="54"/>
      <c r="P106" s="54"/>
    </row>
    <row r="107" spans="1:16" s="22" customFormat="1" x14ac:dyDescent="0.25">
      <c r="A107" s="48"/>
      <c r="M107" s="54"/>
      <c r="N107" s="54"/>
      <c r="O107" s="54"/>
      <c r="P107" s="54"/>
    </row>
    <row r="108" spans="1:16" s="22" customFormat="1" x14ac:dyDescent="0.25">
      <c r="A108" s="48"/>
      <c r="M108" s="54"/>
      <c r="N108" s="54"/>
      <c r="O108" s="54"/>
      <c r="P108" s="54"/>
    </row>
    <row r="109" spans="1:16" s="22" customFormat="1" x14ac:dyDescent="0.25">
      <c r="A109" s="48"/>
      <c r="M109" s="54"/>
      <c r="N109" s="54"/>
      <c r="O109" s="54"/>
      <c r="P109" s="54"/>
    </row>
    <row r="110" spans="1:16" s="22" customFormat="1" x14ac:dyDescent="0.25">
      <c r="A110" s="48"/>
      <c r="M110" s="54"/>
      <c r="N110" s="54"/>
      <c r="O110" s="54"/>
      <c r="P110" s="54"/>
    </row>
    <row r="111" spans="1:16" s="22" customFormat="1" x14ac:dyDescent="0.25">
      <c r="A111" s="48"/>
      <c r="M111" s="54"/>
      <c r="N111" s="54"/>
      <c r="O111" s="54"/>
      <c r="P111" s="54"/>
    </row>
    <row r="112" spans="1:16" s="22" customFormat="1" x14ac:dyDescent="0.25">
      <c r="A112" s="48"/>
      <c r="M112" s="54"/>
      <c r="N112" s="54"/>
      <c r="O112" s="54"/>
      <c r="P112" s="54"/>
    </row>
    <row r="113" spans="1:16" s="22" customFormat="1" x14ac:dyDescent="0.25">
      <c r="A113" s="48"/>
      <c r="M113" s="54"/>
      <c r="N113" s="54"/>
      <c r="O113" s="54"/>
      <c r="P113" s="54"/>
    </row>
    <row r="114" spans="1:16" s="22" customFormat="1" x14ac:dyDescent="0.25">
      <c r="A114" s="48"/>
      <c r="M114" s="54"/>
      <c r="N114" s="54"/>
      <c r="O114" s="54"/>
      <c r="P114" s="54"/>
    </row>
    <row r="115" spans="1:16" s="22" customFormat="1" x14ac:dyDescent="0.25">
      <c r="A115" s="48"/>
      <c r="M115" s="54"/>
      <c r="N115" s="54"/>
      <c r="O115" s="54"/>
      <c r="P115" s="54"/>
    </row>
    <row r="116" spans="1:16" s="22" customFormat="1" x14ac:dyDescent="0.25">
      <c r="A116" s="48"/>
      <c r="M116" s="54"/>
      <c r="N116" s="54"/>
      <c r="O116" s="54"/>
      <c r="P116" s="54"/>
    </row>
    <row r="117" spans="1:16" s="22" customFormat="1" x14ac:dyDescent="0.25">
      <c r="A117" s="48"/>
      <c r="M117" s="54"/>
      <c r="N117" s="54"/>
      <c r="O117" s="54"/>
      <c r="P117" s="54"/>
    </row>
    <row r="118" spans="1:16" s="22" customFormat="1" x14ac:dyDescent="0.25">
      <c r="A118" s="48"/>
      <c r="M118" s="54"/>
      <c r="N118" s="54"/>
      <c r="O118" s="54"/>
      <c r="P118" s="54"/>
    </row>
    <row r="119" spans="1:16" s="22" customFormat="1" x14ac:dyDescent="0.25">
      <c r="A119" s="48"/>
      <c r="M119" s="54"/>
      <c r="N119" s="54"/>
      <c r="O119" s="54"/>
      <c r="P119" s="54"/>
    </row>
    <row r="120" spans="1:16" s="22" customFormat="1" x14ac:dyDescent="0.25">
      <c r="A120" s="48"/>
      <c r="M120" s="54"/>
      <c r="N120" s="54"/>
      <c r="O120" s="54"/>
      <c r="P120" s="54"/>
    </row>
    <row r="121" spans="1:16" s="22" customFormat="1" x14ac:dyDescent="0.25">
      <c r="A121" s="48"/>
      <c r="M121" s="54"/>
      <c r="N121" s="54"/>
      <c r="O121" s="54"/>
      <c r="P121" s="54"/>
    </row>
    <row r="122" spans="1:16" s="22" customFormat="1" x14ac:dyDescent="0.25">
      <c r="A122" s="48"/>
      <c r="M122" s="54"/>
      <c r="N122" s="54"/>
      <c r="O122" s="54"/>
      <c r="P122" s="54"/>
    </row>
    <row r="123" spans="1:16" s="22" customFormat="1" x14ac:dyDescent="0.25">
      <c r="A123" s="48"/>
      <c r="M123" s="54"/>
      <c r="N123" s="54"/>
      <c r="O123" s="54"/>
      <c r="P123" s="54"/>
    </row>
    <row r="124" spans="1:16" s="22" customFormat="1" x14ac:dyDescent="0.25">
      <c r="A124" s="48"/>
      <c r="M124" s="54"/>
      <c r="N124" s="54"/>
      <c r="O124" s="54"/>
      <c r="P124" s="54"/>
    </row>
    <row r="125" spans="1:16" s="22" customFormat="1" x14ac:dyDescent="0.25">
      <c r="A125" s="48"/>
      <c r="M125" s="54"/>
      <c r="N125" s="54"/>
      <c r="O125" s="54"/>
      <c r="P125" s="54"/>
    </row>
    <row r="126" spans="1:16" s="22" customFormat="1" x14ac:dyDescent="0.25">
      <c r="A126" s="48"/>
      <c r="M126" s="54"/>
      <c r="N126" s="54"/>
      <c r="O126" s="54"/>
      <c r="P126" s="54"/>
    </row>
    <row r="127" spans="1:16" s="22" customFormat="1" x14ac:dyDescent="0.25">
      <c r="A127" s="48"/>
      <c r="M127" s="54"/>
      <c r="N127" s="54"/>
      <c r="O127" s="54"/>
      <c r="P127" s="54"/>
    </row>
    <row r="128" spans="1:16" s="22" customFormat="1" x14ac:dyDescent="0.25">
      <c r="A128" s="48"/>
      <c r="M128" s="54"/>
      <c r="N128" s="54"/>
      <c r="O128" s="54"/>
      <c r="P128" s="54"/>
    </row>
    <row r="129" spans="1:16" s="22" customFormat="1" x14ac:dyDescent="0.25">
      <c r="A129" s="48"/>
      <c r="M129" s="54"/>
      <c r="N129" s="54"/>
      <c r="O129" s="54"/>
      <c r="P129" s="54"/>
    </row>
    <row r="130" spans="1:16" s="22" customFormat="1" x14ac:dyDescent="0.25">
      <c r="A130" s="48"/>
      <c r="M130" s="54"/>
      <c r="N130" s="54"/>
      <c r="O130" s="54"/>
      <c r="P130" s="54"/>
    </row>
    <row r="131" spans="1:16" s="22" customFormat="1" x14ac:dyDescent="0.25">
      <c r="A131" s="48"/>
      <c r="M131" s="54"/>
      <c r="N131" s="54"/>
      <c r="O131" s="54"/>
      <c r="P131" s="54"/>
    </row>
    <row r="132" spans="1:16" s="22" customFormat="1" x14ac:dyDescent="0.25">
      <c r="A132" s="48"/>
      <c r="M132" s="54"/>
      <c r="N132" s="54"/>
      <c r="O132" s="54"/>
      <c r="P132" s="54"/>
    </row>
    <row r="133" spans="1:16" s="22" customFormat="1" x14ac:dyDescent="0.25">
      <c r="A133" s="48"/>
      <c r="M133" s="54"/>
      <c r="N133" s="54"/>
      <c r="O133" s="54"/>
      <c r="P133" s="54"/>
    </row>
    <row r="134" spans="1:16" s="22" customFormat="1" x14ac:dyDescent="0.25">
      <c r="A134" s="48"/>
      <c r="M134" s="54"/>
      <c r="N134" s="54"/>
      <c r="O134" s="54"/>
      <c r="P134" s="54"/>
    </row>
    <row r="135" spans="1:16" s="22" customFormat="1" x14ac:dyDescent="0.25">
      <c r="A135" s="48"/>
      <c r="M135" s="54"/>
      <c r="N135" s="54"/>
      <c r="O135" s="54"/>
      <c r="P135" s="54"/>
    </row>
    <row r="136" spans="1:16" s="22" customFormat="1" x14ac:dyDescent="0.25">
      <c r="A136" s="48"/>
      <c r="M136" s="54"/>
      <c r="N136" s="54"/>
      <c r="O136" s="54"/>
      <c r="P136" s="54"/>
    </row>
    <row r="137" spans="1:16" s="22" customFormat="1" x14ac:dyDescent="0.25">
      <c r="A137" s="48"/>
      <c r="M137" s="54"/>
      <c r="N137" s="54"/>
      <c r="O137" s="54"/>
      <c r="P137" s="54"/>
    </row>
    <row r="138" spans="1:16" s="22" customFormat="1" x14ac:dyDescent="0.25">
      <c r="A138" s="48"/>
      <c r="M138" s="54"/>
      <c r="N138" s="54"/>
      <c r="O138" s="54"/>
      <c r="P138" s="54"/>
    </row>
    <row r="139" spans="1:16" s="22" customFormat="1" x14ac:dyDescent="0.25">
      <c r="A139" s="48"/>
      <c r="M139" s="54"/>
      <c r="N139" s="54"/>
      <c r="O139" s="54"/>
      <c r="P139" s="54"/>
    </row>
    <row r="140" spans="1:16" s="22" customFormat="1" x14ac:dyDescent="0.25">
      <c r="A140" s="48"/>
      <c r="M140" s="54"/>
      <c r="N140" s="54"/>
      <c r="O140" s="54"/>
      <c r="P140" s="54"/>
    </row>
    <row r="141" spans="1:16" s="22" customFormat="1" x14ac:dyDescent="0.25">
      <c r="A141" s="48"/>
      <c r="M141" s="54"/>
      <c r="N141" s="54"/>
      <c r="O141" s="54"/>
      <c r="P141" s="54"/>
    </row>
    <row r="142" spans="1:16" s="22" customFormat="1" x14ac:dyDescent="0.25">
      <c r="A142" s="48"/>
      <c r="M142" s="54"/>
      <c r="N142" s="54"/>
      <c r="O142" s="54"/>
      <c r="P142" s="54"/>
    </row>
    <row r="143" spans="1:16" s="22" customFormat="1" x14ac:dyDescent="0.25">
      <c r="A143" s="48"/>
      <c r="M143" s="54"/>
      <c r="N143" s="54"/>
      <c r="O143" s="54"/>
      <c r="P143" s="54"/>
    </row>
    <row r="144" spans="1:16" s="22" customFormat="1" x14ac:dyDescent="0.25">
      <c r="A144" s="48"/>
      <c r="M144" s="54"/>
      <c r="N144" s="54"/>
      <c r="O144" s="54"/>
      <c r="P144" s="54"/>
    </row>
    <row r="145" spans="1:16" s="22" customFormat="1" x14ac:dyDescent="0.25">
      <c r="A145" s="48"/>
      <c r="M145" s="54"/>
      <c r="N145" s="54"/>
      <c r="O145" s="54"/>
      <c r="P145" s="54"/>
    </row>
    <row r="146" spans="1:16" s="22" customFormat="1" x14ac:dyDescent="0.25">
      <c r="A146" s="48"/>
      <c r="M146" s="54"/>
      <c r="N146" s="54"/>
      <c r="O146" s="54"/>
      <c r="P146" s="54"/>
    </row>
    <row r="147" spans="1:16" s="22" customFormat="1" x14ac:dyDescent="0.25">
      <c r="A147" s="48"/>
      <c r="M147" s="54"/>
      <c r="N147" s="54"/>
      <c r="O147" s="54"/>
      <c r="P147" s="54"/>
    </row>
    <row r="148" spans="1:16" s="22" customFormat="1" x14ac:dyDescent="0.25">
      <c r="A148" s="48"/>
      <c r="M148" s="54"/>
      <c r="N148" s="54"/>
      <c r="O148" s="54"/>
      <c r="P148" s="54"/>
    </row>
    <row r="149" spans="1:16" s="22" customFormat="1" x14ac:dyDescent="0.25">
      <c r="A149" s="48"/>
      <c r="M149" s="54"/>
      <c r="N149" s="54"/>
      <c r="O149" s="54"/>
      <c r="P149" s="54"/>
    </row>
    <row r="150" spans="1:16" s="22" customFormat="1" x14ac:dyDescent="0.25">
      <c r="A150" s="48"/>
      <c r="M150" s="54"/>
      <c r="N150" s="54"/>
      <c r="O150" s="54"/>
      <c r="P150" s="54"/>
    </row>
    <row r="151" spans="1:16" s="22" customFormat="1" x14ac:dyDescent="0.25">
      <c r="A151" s="48"/>
      <c r="M151" s="54"/>
      <c r="N151" s="54"/>
      <c r="O151" s="54"/>
      <c r="P151" s="54"/>
    </row>
    <row r="152" spans="1:16" s="22" customFormat="1" x14ac:dyDescent="0.25">
      <c r="A152" s="48"/>
      <c r="M152" s="54"/>
      <c r="N152" s="54"/>
      <c r="O152" s="54"/>
      <c r="P152" s="54"/>
    </row>
    <row r="153" spans="1:16" s="22" customFormat="1" x14ac:dyDescent="0.25">
      <c r="A153" s="48"/>
      <c r="M153" s="54"/>
      <c r="N153" s="54"/>
      <c r="O153" s="54"/>
      <c r="P153" s="54"/>
    </row>
    <row r="154" spans="1:16" s="22" customFormat="1" x14ac:dyDescent="0.25">
      <c r="A154" s="48"/>
      <c r="M154" s="54"/>
      <c r="N154" s="54"/>
      <c r="O154" s="54"/>
      <c r="P154" s="54"/>
    </row>
    <row r="155" spans="1:16" s="22" customFormat="1" x14ac:dyDescent="0.25">
      <c r="A155" s="48"/>
      <c r="M155" s="54"/>
      <c r="N155" s="54"/>
      <c r="O155" s="54"/>
      <c r="P155" s="54"/>
    </row>
  </sheetData>
  <mergeCells count="4">
    <mergeCell ref="C4:F4"/>
    <mergeCell ref="H4:K4"/>
    <mergeCell ref="M4:N4"/>
    <mergeCell ref="O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Chapter 10</vt:lpstr>
      <vt:lpstr>Section 10.1</vt:lpstr>
      <vt:lpstr>Section 10.2</vt:lpstr>
      <vt:lpstr>Percentile</vt:lpstr>
      <vt:lpstr>Historical Returns</vt:lpstr>
      <vt:lpstr>Section 10.3</vt:lpstr>
      <vt:lpstr>Section 10.5</vt:lpstr>
      <vt:lpstr>Histogram</vt:lpstr>
      <vt:lpstr>Section 10.6</vt:lpstr>
      <vt:lpstr>Pivot Tables</vt:lpstr>
      <vt:lpstr>Historic data 2</vt:lpstr>
      <vt:lpstr>Pivot Table</vt:lpstr>
      <vt:lpstr>Pivot Chart</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2009-02-06T20:21:14Z</cp:lastPrinted>
  <dcterms:created xsi:type="dcterms:W3CDTF">2008-02-06T20:32:32Z</dcterms:created>
  <dcterms:modified xsi:type="dcterms:W3CDTF">2022-04-14T20:17:45Z</dcterms:modified>
</cp:coreProperties>
</file>